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codeName="ThisWorkbook" hidePivotFieldList="1"/>
  <mc:AlternateContent xmlns:mc="http://schemas.openxmlformats.org/markup-compatibility/2006">
    <mc:Choice Requires="x15">
      <x15ac:absPath xmlns:x15ac="http://schemas.microsoft.com/office/spreadsheetml/2010/11/ac" url="C:\Users\CESAR\Desktop\Alcaldía Bogotá\Metodología riesgos Alcaldía\24 Macro nov-dic 2022\Con ODS\"/>
    </mc:Choice>
  </mc:AlternateContent>
  <xr:revisionPtr revIDLastSave="0" documentId="13_ncr:1_{CF90FF32-C8F9-49FB-9264-FFE4BC424EE0}" xr6:coauthVersionLast="47" xr6:coauthVersionMax="47" xr10:uidLastSave="{00000000-0000-0000-0000-000000000000}"/>
  <workbookProtection workbookAlgorithmName="SHA-512" workbookHashValue="QmAQz99lSMT0eC0xEqy3967rgrzum9kb/Yvmr5OiHQ2Fnt9mlJrk3l8rE/3jXYLcy6jNaSFGg7o6OhNV5tO36Q==" workbookSaltValue="CnNGXeskll5/ac2TsLGvmQ==" workbookSpinCount="100000" lockStructure="1"/>
  <bookViews>
    <workbookView xWindow="-120" yWindow="-120" windowWidth="20730" windowHeight="1104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Mapa_riesgos!$A$11:$CS$11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Mapa_riesgos!$A$1:$AR$34</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42" r:id="rId12"/>
    <pivotCache cacheId="4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34" i="41" l="1"/>
  <c r="CC34" i="41"/>
  <c r="CD33" i="41"/>
  <c r="CC33" i="41"/>
  <c r="CD32" i="41"/>
  <c r="CC32" i="41"/>
  <c r="CD31" i="41"/>
  <c r="CC31" i="41"/>
  <c r="CD30" i="41"/>
  <c r="CC30" i="41"/>
  <c r="CD29" i="41"/>
  <c r="CC29" i="41"/>
  <c r="CD28" i="41"/>
  <c r="CC28" i="41"/>
  <c r="CD27" i="41"/>
  <c r="CC27" i="41"/>
  <c r="CD26" i="41"/>
  <c r="CC26" i="41"/>
  <c r="CD25" i="41"/>
  <c r="CC25" i="41"/>
  <c r="CD24" i="41"/>
  <c r="CC24" i="41"/>
  <c r="CD23" i="41"/>
  <c r="CC23" i="41"/>
  <c r="CD22" i="41"/>
  <c r="CC22" i="41"/>
  <c r="CD21" i="41"/>
  <c r="CC21" i="41"/>
  <c r="CD20" i="41"/>
  <c r="CC20" i="41"/>
  <c r="CD19" i="41"/>
  <c r="CC19" i="41"/>
  <c r="CD18" i="41"/>
  <c r="CC18" i="41"/>
  <c r="CD17" i="41"/>
  <c r="CC17" i="41"/>
  <c r="CD16" i="41"/>
  <c r="CC16" i="41"/>
  <c r="CD15" i="41"/>
  <c r="CC15" i="41"/>
  <c r="CD14" i="41"/>
  <c r="CC14" i="41"/>
  <c r="CD13" i="41"/>
  <c r="CC13" i="41"/>
  <c r="CD12" i="41"/>
  <c r="CC12"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H19" i="56" s="1"/>
  <c r="L10" i="56"/>
  <c r="L12" i="57"/>
  <c r="J12" i="57"/>
  <c r="N12" i="57"/>
  <c r="N6" i="57"/>
  <c r="L6" i="57"/>
  <c r="J6" i="57"/>
  <c r="N6" i="56"/>
  <c r="L6" i="56"/>
  <c r="J6" i="56"/>
  <c r="E4" i="50"/>
  <c r="E5" i="50" s="1"/>
  <c r="H19" i="57" l="1"/>
  <c r="L19" i="56"/>
  <c r="J19" i="57"/>
  <c r="L19" i="57"/>
  <c r="J19" i="56"/>
  <c r="D20" i="56"/>
  <c r="D20" i="57"/>
</calcChain>
</file>

<file path=xl/sharedStrings.xml><?xml version="1.0" encoding="utf-8"?>
<sst xmlns="http://schemas.openxmlformats.org/spreadsheetml/2006/main" count="2046" uniqueCount="929">
  <si>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</si>
  <si>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</si>
  <si>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</si>
  <si>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</si>
  <si>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</si>
  <si>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</si>
  <si>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</si>
  <si>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</si>
  <si>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</si>
  <si>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</si>
  <si>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</si>
  <si>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</si>
  <si>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</si>
  <si>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</si>
  <si>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</si>
  <si>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</si>
  <si>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</si>
  <si>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</si>
  <si>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</si>
  <si>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</si>
  <si>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</si>
  <si>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</si>
  <si>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</si>
  <si>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</si>
  <si>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</si>
  <si>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</si>
  <si>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</si>
  <si>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</si>
  <si>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</si>
  <si>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</si>
  <si>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</si>
  <si>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</si>
  <si>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</si>
  <si>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</si>
  <si>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</si>
  <si>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</si>
  <si>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</si>
  <si>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</si>
  <si>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</si>
  <si>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</si>
  <si>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</si>
  <si>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</si>
  <si>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</si>
  <si>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</si>
  <si>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</si>
  <si>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</si>
  <si>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</si>
  <si>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</si>
  <si>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</si>
  <si>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</si>
  <si>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</si>
  <si>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</si>
  <si>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</si>
  <si>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</si>
  <si>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</si>
  <si>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</si>
  <si>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</si>
  <si>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</si>
  <si>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</si>
  <si>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</si>
  <si>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</si>
  <si>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</si>
  <si>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</si>
  <si>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</si>
  <si>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</si>
  <si>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</si>
  <si>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</si>
  <si>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</si>
  <si>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</si>
  <si>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</si>
  <si>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</si>
  <si>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</si>
  <si>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</si>
  <si>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</si>
  <si>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</si>
  <si>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</si>
  <si>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</si>
  <si>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</si>
  <si>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</si>
  <si>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</si>
  <si>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</si>
  <si>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</si>
  <si>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</si>
  <si>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</si>
  <si>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</si>
  <si>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</si>
  <si>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</si>
  <si>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</si>
  <si>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</si>
  <si>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</si>
  <si>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</si>
  <si>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</si>
  <si>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</si>
  <si>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</si>
  <si>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</si>
  <si>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</si>
  <si>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</si>
  <si>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</si>
  <si>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</si>
  <si>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</si>
  <si>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</si>
  <si>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</si>
  <si>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</si>
  <si>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</si>
  <si>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</si>
  <si>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</si>
  <si>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</si>
  <si>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</si>
  <si>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</si>
  <si>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</si>
  <si>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</si>
  <si>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</si>
  <si>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</si>
  <si>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</si>
  <si>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</si>
  <si>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</si>
  <si>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</si>
  <si>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</si>
  <si>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</si>
  <si>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</si>
  <si>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</si>
  <si>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</si>
  <si>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</si>
  <si>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</si>
  <si>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</si>
  <si>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</si>
  <si>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</si>
  <si>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</si>
  <si>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</si>
  <si>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</si>
  <si>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</si>
  <si>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</si>
  <si>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</si>
  <si>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</si>
  <si>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</si>
  <si>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</si>
  <si>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</si>
  <si>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</si>
  <si>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</si>
  <si>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</si>
  <si>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</si>
  <si>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</si>
  <si>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</si>
  <si>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</si>
  <si>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</si>
  <si>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</si>
  <si>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</si>
  <si>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</si>
  <si>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</si>
  <si>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</si>
  <si>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</si>
  <si>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</si>
  <si>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</si>
  <si>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</si>
  <si>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</si>
  <si>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</si>
  <si>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</si>
  <si>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</si>
  <si>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</si>
  <si>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</si>
  <si>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</si>
  <si>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</si>
  <si>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</si>
  <si>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</si>
  <si>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</si>
  <si>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</si>
  <si>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</si>
  <si>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</si>
  <si>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</si>
  <si>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</si>
  <si>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</si>
  <si>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</si>
  <si>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</si>
  <si>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</si>
  <si>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</si>
  <si>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</si>
  <si>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</si>
  <si>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</si>
  <si>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</si>
  <si>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</si>
  <si>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</si>
  <si>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</si>
  <si>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</si>
  <si>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</si>
  <si>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</si>
  <si>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</si>
  <si>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</si>
  <si>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</si>
  <si>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</si>
  <si>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</si>
  <si>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</si>
  <si>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</si>
  <si>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</si>
  <si>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</si>
  <si>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</si>
  <si>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</si>
  <si>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</si>
  <si>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</si>
  <si>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</si>
  <si>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</si>
  <si>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</si>
  <si>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</si>
  <si>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</si>
  <si>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</si>
  <si>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</si>
  <si>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</si>
  <si>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</si>
  <si>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</si>
  <si>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</si>
  <si>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</si>
  <si>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</si>
  <si>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</si>
  <si>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</si>
  <si>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</si>
  <si>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</si>
  <si>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</si>
  <si>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</si>
  <si>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</si>
  <si>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</si>
  <si>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</si>
  <si>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</si>
  <si>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</si>
  <si>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</si>
  <si>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</si>
  <si>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</si>
  <si>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</si>
  <si>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</si>
  <si>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</si>
  <si>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</si>
  <si>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</si>
  <si>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</si>
  <si>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</si>
  <si>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</si>
  <si>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</si>
  <si>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</si>
  <si>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</si>
  <si>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</si>
  <si>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</si>
  <si>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</si>
  <si>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</si>
  <si>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</si>
  <si>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</si>
  <si>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</si>
  <si>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</si>
  <si>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</si>
  <si>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</si>
  <si>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</si>
  <si>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</si>
  <si>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</si>
  <si>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</si>
  <si>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</si>
  <si>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</si>
  <si>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</si>
  <si>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</si>
  <si>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</si>
  <si>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</si>
  <si>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</si>
  <si>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</si>
  <si>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</si>
  <si>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</si>
  <si>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</si>
  <si>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</si>
  <si>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</si>
  <si>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</si>
  <si>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</si>
  <si>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</si>
  <si>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</si>
  <si>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</si>
  <si>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</si>
  <si>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</si>
  <si>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</si>
  <si>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</si>
  <si>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</si>
  <si>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</si>
  <si>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</si>
  <si>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</si>
  <si>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</si>
  <si>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</si>
  <si>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</si>
  <si>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</si>
  <si>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</si>
  <si>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</si>
  <si>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</si>
  <si>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</si>
  <si>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</si>
  <si>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</si>
  <si>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</si>
  <si>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</si>
  <si>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</si>
  <si>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</si>
  <si>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</si>
  <si>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</si>
  <si>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</si>
  <si>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</si>
  <si>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</si>
  <si>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</si>
  <si>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</si>
  <si>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</si>
  <si>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</si>
  <si>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</si>
  <si>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</si>
  <si>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</si>
  <si>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</si>
  <si>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</si>
  <si>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</si>
  <si>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</si>
  <si>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</si>
  <si>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</si>
  <si>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</si>
  <si>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</si>
  <si>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</si>
  <si>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</si>
  <si>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</si>
  <si>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</si>
  <si>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</si>
  <si>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</si>
  <si>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</si>
  <si>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</si>
  <si>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</si>
  <si>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</si>
  <si>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</si>
  <si>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</si>
  <si>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</si>
  <si>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</si>
  <si>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</si>
  <si>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</si>
  <si>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</si>
  <si>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</si>
  <si>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</si>
  <si>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</si>
  <si>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</si>
  <si>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</si>
  <si>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</si>
  <si>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</si>
  <si>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</si>
  <si>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</si>
  <si>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</si>
  <si>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</si>
  <si>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4. Promover procesos de transformación digital en la Secretaría General para aportar a la gestión pública eficiente.</t>
  </si>
  <si>
    <t xml:space="preserve">- -- Ningún trámite y/o procedimiento administrativo
</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</si>
  <si>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</si>
  <si>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</si>
  <si>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</si>
  <si>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</si>
  <si>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</si>
  <si>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</si>
  <si>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</si>
  <si>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</si>
  <si>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</si>
  <si>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</si>
  <si>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</si>
  <si>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</si>
  <si>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</si>
  <si>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</si>
  <si>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</si>
  <si>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</si>
  <si>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</si>
  <si>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</si>
  <si>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</si>
  <si>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</si>
  <si>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</si>
  <si>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</si>
  <si>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</si>
  <si>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</si>
  <si>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</si>
  <si>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</si>
  <si>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</si>
  <si>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</si>
  <si>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</si>
  <si>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</si>
  <si>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</si>
  <si>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</si>
  <si>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</si>
  <si>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</si>
  <si>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Impresión de artes gráficas para las entidades del Distrito Capital (OPA)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</si>
  <si>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</si>
  <si>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</si>
  <si>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xml:space="preserve">- Director de Contratación 
- Director de Contratación 
_______________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</si>
  <si>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</si>
  <si>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</si>
  <si>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</si>
  <si>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</si>
  <si>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</si>
  <si>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</si>
  <si>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</si>
  <si>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</si>
  <si>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</si>
  <si>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</si>
  <si>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</si>
  <si>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</si>
  <si>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</si>
  <si>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</si>
  <si>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</si>
  <si>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</si>
  <si>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</si>
  <si>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</si>
  <si>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</si>
  <si>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</si>
  <si>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</si>
  <si>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</si>
  <si>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Director de Contratación 
_______________
</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</si>
  <si>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</si>
  <si>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</si>
  <si>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</si>
  <si>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</si>
  <si>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</si>
  <si>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</si>
  <si>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</si>
  <si>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</si>
  <si>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</si>
  <si>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</si>
  <si>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</si>
  <si>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</si>
  <si>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</si>
  <si>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</si>
  <si>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</si>
  <si>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</si>
  <si>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</si>
  <si>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</si>
  <si>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</si>
  <si>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</si>
  <si>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</si>
  <si>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Se retiran actividades de control detectivas PR-006 Auditorias internas de gestión y PR-361 Auditorias internas de calidad y se cambia la tipología del riesgo.</t>
  </si>
  <si>
    <t>Se actualiza la identificación del riesgo, actividad clave, las evidencias que soportan la probabilidad antes de controles, las actividades de control frente a la probabilidad y el impacto y las actividades después de controles.</t>
  </si>
  <si>
    <t>Identificación del riesgo
Análisis antes de controles
Análisis de controles
Tratamiento del riesgo</t>
  </si>
  <si>
    <t xml:space="preserve">
Análisis antes de controles
Tratamiento del riesgo</t>
  </si>
  <si>
    <t>Fallas tecnológicas</t>
  </si>
  <si>
    <t>Creación del mapa de riesgos.</t>
  </si>
  <si>
    <t xml:space="preserve">
Análisis de controles
Análisis después de controles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</si>
  <si>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</si>
  <si>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</si>
  <si>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 xml:space="preserve">- Constante actualización de directrices Nacionales y Distritales, que puedan afectar o limitar el proceso auditor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</si>
  <si>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</si>
  <si>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</si>
  <si>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</si>
  <si>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Jefe de la Oficina de Control Interno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</si>
  <si>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</si>
  <si>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</si>
  <si>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</si>
  <si>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</si>
  <si>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</si>
  <si>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</si>
  <si>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</si>
  <si>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</si>
  <si>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</si>
  <si>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</si>
  <si>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</si>
  <si>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 xml:space="preserve">- Procesos de apoyo operativo en el Sistema de Gestión de Calidad
</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</si>
  <si>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</si>
  <si>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</si>
  <si>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</si>
  <si>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</si>
  <si>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</si>
  <si>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</si>
  <si>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</si>
  <si>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</si>
  <si>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</si>
  <si>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</si>
  <si>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</si>
  <si>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</si>
  <si>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</si>
  <si>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</si>
  <si>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</si>
  <si>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</si>
  <si>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</si>
  <si>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</si>
  <si>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</si>
  <si>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</si>
  <si>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</si>
  <si>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</si>
  <si>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</si>
  <si>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</si>
  <si>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</si>
  <si>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</si>
  <si>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</si>
  <si>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</si>
  <si>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</si>
  <si>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</si>
  <si>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</si>
  <si>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</si>
  <si>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</si>
  <si>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</si>
  <si>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</si>
  <si>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</si>
  <si>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</si>
  <si>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</si>
  <si>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</si>
  <si>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Gestores de transparencia e integridad de la Dirección del Sistema Distrital de Servicio a la Ciudadana.
_______________
</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</si>
  <si>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</si>
  <si>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</si>
  <si>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</si>
  <si>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</si>
  <si>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</si>
  <si>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</si>
  <si>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</si>
  <si>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</si>
  <si>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</si>
  <si>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</si>
  <si>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</si>
  <si>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</si>
  <si>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 de integridad de la Dirección Distrital de Calidad del Servicio.
_______________
</t>
  </si>
  <si>
    <t xml:space="preserve">- Servidores de la DDCS sensibilizados en el Código de Integridad
_______________
</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</si>
  <si>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</si>
  <si>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</si>
  <si>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</si>
  <si>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</si>
  <si>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</si>
  <si>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</si>
  <si>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</si>
  <si>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</si>
  <si>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</si>
  <si>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</si>
  <si>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</si>
  <si>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</si>
  <si>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</si>
  <si>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</si>
  <si>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</si>
  <si>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</si>
  <si>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</si>
  <si>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</si>
  <si>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</si>
  <si>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</si>
  <si>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</si>
  <si>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</si>
  <si>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</si>
  <si>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</si>
  <si>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</si>
  <si>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</si>
  <si>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</si>
  <si>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</si>
  <si>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</si>
  <si>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</si>
  <si>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</si>
  <si>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</si>
  <si>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</si>
  <si>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</si>
  <si>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</si>
  <si>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</si>
  <si>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</si>
  <si>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</si>
  <si>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</si>
  <si>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</si>
  <si>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</si>
  <si>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</si>
  <si>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</si>
  <si>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</si>
  <si>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</si>
  <si>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</si>
  <si>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</si>
  <si>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</si>
  <si>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</si>
  <si>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</si>
  <si>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</si>
  <si>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 xml:space="preserve">Se ajustan las actividades de control conforme a la última actualización efectuada al procedimiento 2213200-PR-101 “Gestión de Incidentes y Requerimientos Tecnológicos”.
Se ajustan las actividades de control conforme a la última actualización efectuada al procedimiento 2213200-PR-104 “Mantenimientos de la infraestructura tecnológica”
Se cambia fecha fin real de la acción preventiva #22 en las actividades 1 (10-mar-2021) y 2 (31-may-2021). 
</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</si>
  <si>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</si>
  <si>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</si>
  <si>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</si>
  <si>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</si>
  <si>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</si>
  <si>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</si>
  <si>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</si>
  <si>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</si>
  <si>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</si>
  <si>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</si>
  <si>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</si>
  <si>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</si>
  <si>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</si>
  <si>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</si>
  <si>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</si>
  <si>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</si>
  <si>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</si>
  <si>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Se actualizaron las fechas de finalización de las acciones acorde con el aplicativo SIG y los memorandos de solicitud de cierre y reprogramación.</t>
  </si>
  <si>
    <t xml:space="preserve">- Cambios de estructura organizacional que afecten el desempeño del proceso de gestión documental.
- Altos costos de la tecnología.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</si>
  <si>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</si>
  <si>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Evidencias de sensibilizaciones realizadas
_______________
</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</si>
  <si>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</si>
  <si>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8. Fomentar la innovación y la gestión del conocimiento, a través del fortalecimiento de las competencias del talento humano de la entidad, con el propósito de mejorar la capacidad institucional y su gestión.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</si>
  <si>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</si>
  <si>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</si>
  <si>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</si>
  <si>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</si>
  <si>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</si>
  <si>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</si>
  <si>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</si>
  <si>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</si>
  <si>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</si>
  <si>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</si>
  <si>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</si>
  <si>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</si>
  <si>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</si>
  <si>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</si>
  <si>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</si>
  <si>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</si>
  <si>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</si>
  <si>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</si>
  <si>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</si>
  <si>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</si>
  <si>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</si>
  <si>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</si>
  <si>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</si>
  <si>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</si>
  <si>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</si>
  <si>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</si>
  <si>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</si>
  <si>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</si>
  <si>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</si>
  <si>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</si>
  <si>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</si>
  <si>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</si>
  <si>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</si>
  <si>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</si>
  <si>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</si>
  <si>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</si>
  <si>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</si>
  <si>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</si>
  <si>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</si>
  <si>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</si>
  <si>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</si>
  <si>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</si>
  <si>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</si>
  <si>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</si>
  <si>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</si>
  <si>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</si>
  <si>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</si>
  <si>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</si>
  <si>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</si>
  <si>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</si>
  <si>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</si>
  <si>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</si>
  <si>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</si>
  <si>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</si>
  <si>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</si>
  <si>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</si>
  <si>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</si>
  <si>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</si>
  <si>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Controles preventivos automáticos implementados en el sistema de información de víctimas de Bogotá - SIVIC
_______________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</si>
  <si>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</si>
  <si>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</si>
  <si>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</si>
  <si>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</si>
  <si>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</si>
  <si>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</si>
  <si>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</si>
  <si>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</si>
  <si>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</si>
  <si>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</si>
  <si>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</si>
  <si>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</si>
  <si>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</si>
  <si>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</si>
  <si>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</si>
  <si>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</si>
  <si>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Blancos borrar si 54</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</si>
  <si>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</si>
  <si>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</si>
  <si>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xml:space="preserve">- Jefe de Oficina Jurídica 
- Comité de Conciliación.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</si>
  <si>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</si>
  <si>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</si>
  <si>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</si>
  <si>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Asesoría Técnica y Proyectos en Materia TIC</t>
  </si>
  <si>
    <t>Asesorar  Técnicamente  y  formular  Proyectos  en  materia  TIC,  para  la  ejecución  del  Plan  Distrital  de  Desarrollo  y  las  Políticas, Directrices  y  Lineamientos  TIC  en  el  Distrito  Capital.</t>
  </si>
  <si>
    <t>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t>
  </si>
  <si>
    <t>Jefe de Oficina Alta Consejería Distrital de Tecnologías de la Información y las Comunicaciones -TIC-</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</si>
  <si>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</si>
  <si>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30/11/2021</t>
  </si>
  <si>
    <t>Ejecutar las Asesorías Técnicas y Proyectos en materia TIC y Transformación digital</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</si>
  <si>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</si>
  <si>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Pérdidas financieras por mala utilización de recursos en los Proyectos
- Investigaciones disciplinarias.
- Pérdida credibilidad por parte de la entidades interesadas.
- Desviaciones en los Objetivos, el Alcance y el Cronograma del Proyecto.
- Interrupciones en la ejecución del Proyecto.
</t>
  </si>
  <si>
    <t xml:space="preserve">- (AP# 1084 Aplicativo CHIE)  Revisar los formatos asociados al procedimiento, en busca de identificar mejoras que permitan fortalecer la gestión del riesgo.
- (AP# 1085 Aplicativo CHIE) PAA220-010-01 (Daruma): Verificar la implementación de los formatos ajustados.
_______________
</t>
  </si>
  <si>
    <t xml:space="preserve">- Profesionales responsables de Riesgos en la ACDTIC
- Profesionales responsables de Riesgos en la ACDTIC
_______________
</t>
  </si>
  <si>
    <t xml:space="preserve">- Reunión de revisión de Formatos.
- Reunión de verificación implementación  de Formatos.
_______________
</t>
  </si>
  <si>
    <t xml:space="preserve">15/03/2022
01/07/2022
_______________
</t>
  </si>
  <si>
    <t xml:space="preserve">30/06/2022
30/12/2022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</si>
  <si>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Asesoría Técnica y Proyectos en Materia TIC</t>
  </si>
  <si>
    <t>- Jefe de Oficina Alta Consejería Distrital de Tecnologías de la Información y las Comunicaciones -TIC-
- Jefe Oficina de la Alta Consejería Distrital de TIC
- Jefe de Oficina Alta Consejería Distrital de Tecnologías de la Información y las Comunicaciones -TIC-</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</si>
  <si>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Asesoría Técnica y Proyectos en Materia TIC, actualizado.</t>
  </si>
  <si>
    <t>Contratación</t>
  </si>
  <si>
    <t>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t>
  </si>
  <si>
    <t xml:space="preserve">- (AP# 1113 Aplicativo CHIE) Adelantar una socialización a los  enlaces contractuales de las dependencias sobre la estructuración de estudios y documentos previos para adelantar los procesos contractuales con fundamento en los procedimientos internos.
- (AP# 1114 Aplicativo CHIE) Adelantar la actualización de la 4231000-GS-081-Guía para la estructuración de estudios previos
_______________
</t>
  </si>
  <si>
    <t xml:space="preserve">- Evidencias de la socialización adelantada
- Guía para la estructuración de estudios previos-4231000-GS-081 actualizada
_______________
</t>
  </si>
  <si>
    <t xml:space="preserve">01/07/2022
01/02/2022
_______________
</t>
  </si>
  <si>
    <t xml:space="preserve">31/12/2022
31/08/2022
_______________
</t>
  </si>
  <si>
    <t>Verificar los estudios y documentos previos.
Fase (propósito): Fortalecer la gestión corporativa, jurídica y la estrategia de comunicación conforme con las necesidades de la operación misional de la Entidad.</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</si>
  <si>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</si>
  <si>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Contratación, actualizado.</t>
  </si>
  <si>
    <t>Supervisar la ejecución de los contratos y/o convenios, y la conformidad de los productos, servicios y obras contratados para el proceso.</t>
  </si>
  <si>
    <t xml:space="preserve">- (AP# 1120 Aplicativo CHIE) 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</si>
  <si>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Evidencias de las socializaciones adelantadas
_______________
</t>
  </si>
  <si>
    <t xml:space="preserve">01/02/2022
_______________
</t>
  </si>
  <si>
    <t xml:space="preserve">30/11/2022
_______________
</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</si>
  <si>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</si>
  <si>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Contratación, actualizado.</t>
  </si>
  <si>
    <t xml:space="preserve">31/12/2022
_______________
</t>
  </si>
  <si>
    <t xml:space="preserve">31/12/2022
31/12/2022
_______________
</t>
  </si>
  <si>
    <t>Lograr  la  notificación  oportuna  y  ajustada  a  la  normatividad  de  las  decisiones  administrativas  y  establecer  los  fallos  absolutorios o condenatorios,  ajustados  a  la  normativa,  los  procedimientos  y  protocolos  dispuestos  por  la  Secretaría  General,  para  estos  efectos.</t>
  </si>
  <si>
    <t>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t>
  </si>
  <si>
    <t>Jefe Oficina de Control Interno Disciplinario</t>
  </si>
  <si>
    <t>Evaluar las quejas o informes e iniciar proceso ordinario o verbal según proceda</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</si>
  <si>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</si>
  <si>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Falta de personal para priorizar los procesos disciplinarios que llevan largo tiempo en la dependencia y/o asuntos próximos a vencerse.
- Presentarse una situación de conflicto de interés y no manifestarlo.
- Dificultad en la implementación de la normatividad disciplinaria por modificación de legislación.
</t>
  </si>
  <si>
    <t xml:space="preserve">- (AP# 1076 Aplicativo CHIE) Actualizar los procedimientos verbal y ordinario conforme a la normatividad del nuevo Código General Disciplinario.
- (AP# 1077 Aplicativo CHIE) Definir e implementar una estrategia de divulgación, en materia preventiva disciplinaria, dirigida a los funcionarios y colaboradores de la Secretaría General.
- (AP#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</si>
  <si>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Interno Disciplinario
- Jefe de la Oficina de Control Interno Disciplinario
- Jefe de la Oficina de Control Interno Disciplinario
_______________
</t>
  </si>
  <si>
    <t xml:space="preserve">- Procedimientos verbal y ordinario actualizados.
- Estrategia de divulgación definida e implementada.
- Informes cuatrimestrales sobre acciones preventivas, materialización de riesgos de corrupción y denuncias de posibles actos de corrupción recibidas en el período.
_______________
</t>
  </si>
  <si>
    <t xml:space="preserve">01/03/2022
14/02/2022
29/04/2022
_______________
</t>
  </si>
  <si>
    <t xml:space="preserve">30/08/2022
30/11/2022
31/12/2022
_______________
</t>
  </si>
  <si>
    <t>-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Interno Disciplinario, con el fin de tramitar las actuaciones derivadas de la declaratoria de prescripción y/o caducidad.
- Actualizar el mapa de riesgos Control Disciplinario</t>
  </si>
  <si>
    <t>- Jefe Oficina de Control Interno Disciplinario
- Jefe Oficina de Control Interno Disciplinario.
- Jefe Oficina de Control Interno Disciplinario.
- Jefe Oficina de Control Interno Disciplinario</t>
  </si>
  <si>
    <t>-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</si>
  <si>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Elaborar  los  impresos  de  los  trabajos  de  artes  gráficas  requeridos  por  las  entidades,  organismos  y  órganos  de  control  del  Distrito Capital  y  garantizar  la  eficacia  y  transparencia  pública  con  la  publicación  de  los  actos  y  documentos  administrativos  en  el  Registro Distrital.</t>
  </si>
  <si>
    <t>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t>
  </si>
  <si>
    <t>Recibir y custodiar los insumos y materas primas durante el proceso de producción y elaborar los impresos de conformidad con las características técnicas requeridas hasta la entrega del producto terminado al almacén.</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</si>
  <si>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</si>
  <si>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 xml:space="preserve">- Posible vulnerabilidad en los controles de utilización de infraestructura y del recurso humano.
- Falta de transparencia en las actuaciones.
</t>
  </si>
  <si>
    <t xml:space="preserve">- Tendencia a la personalización de productos, los cuales no se elaboran en la Subdirección de Imprenta Distrital.
- Intención de soborno de terceros a funcionarios del Subdirección de Imprenta Distrital, para la realización de trabajos de impresión de artes gráficas, ajenos a la administración distrital.
- Presiones o motivaciones individuales, sociales o colectivas, que inciten a la realizar conductas contrarias al deber ser.
</t>
  </si>
  <si>
    <t xml:space="preserve">- Reducción de disponibilidades de recursos técnicos, intelectuales y materiales para el cumplimiento de la demanda oficial de servicios.
- La buena reputación de la Subdirección de Imprenta Distrital y por consiguiente la Secretaría General de la Alcaldía Mayor de Bogotá, D.C., se vería afectada, lo cual generaría desconfianza ante las partes interesadas.
</t>
  </si>
  <si>
    <t xml:space="preserve">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</si>
  <si>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</si>
  <si>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1117 Aplicativo CHIE) Realizar análisis de los actuales puntos de control del procedimiento de producción de artes gráficas para entidades distritales y su vulnerabilidad para con posibilidad de materialización del riesgo.
_______________
</t>
  </si>
  <si>
    <t xml:space="preserve">- El (la) Subdirector(a) Técnico(a) de la Imprenta Distrital
_______________
</t>
  </si>
  <si>
    <t xml:space="preserve">- Informe de resultados del análisis.
_______________
</t>
  </si>
  <si>
    <t xml:space="preserve">01/03/2022
_______________
</t>
  </si>
  <si>
    <t>-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
- Ejecutar las acciones inherentes a la Subdirección de Imprenta Distrital, determinadas en el fallo,
- Actualizar el mapa de riesgos Elaboración de Impresos y Registro Distrital</t>
  </si>
  <si>
    <t>- Subdirector(a) de Imprenta Distrital
- Subdirector(a) de Imprenta Distrital
- Subdirector(a) de Imprenta Distrital</t>
  </si>
  <si>
    <t>-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
- Plan de acción para el cumplimiento del fallo.
- Mapa de riesgo  Elaboración de Impresos y Registro Distrital, actualizado.</t>
  </si>
  <si>
    <t>Revisión y actualización de mapa de riesgos según el reporte de monitoreo efectuado a corte 31 de diciembre de 2019. Se identificaron las perspectivas del impacto y se definieron las acciones de tratamiento para el año 2020 y 2021.</t>
  </si>
  <si>
    <t xml:space="preserve">Fila 60: Cambio proyecto de inversión.
Fila 126, 127, 128, 142 y 143 : Cambio de ejecución a "Siempre"
Fila 189: Cambio a "Reducir"
Fila 214,215,215, 224y 225: Se borra contenido inicial  por cambio de solidez.
</t>
  </si>
  <si>
    <t xml:space="preserve">Se ajustó la identificación del riesgo.
Se ajustó la redacción y evaluación de los controles según los criterios definidos.
Se incluyeron los controles correctivos.
Se ajustaron las acciones de contingencia.
Se definieron las acciones de tratamiento a implementar en la vigencia 2022.
Se actualizó el contexto de la gestión del proceso.
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t>
  </si>
  <si>
    <t>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t>
  </si>
  <si>
    <t>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</si>
  <si>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</si>
  <si>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</si>
  <si>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Se ajustan las actividades de control, conforme a la última actualización efectuada al procedimiento 2213200-PR-116 “Elaboración y seguimiento del plan estratégico de TI basado en la arquitectura empresarial de TI”.
Se cambia fecha fin real de la acción preventiva # 3 en las actividades 1 (CHIE 768) y 2 (CHIE 769).</t>
  </si>
  <si>
    <t xml:space="preserve">- Jefe de la OTIC
_______________
- Jefe de la OTIC
</t>
  </si>
  <si>
    <t xml:space="preserve">28/02/2022
_______________
28/02/2022
</t>
  </si>
  <si>
    <t xml:space="preserve">30/05/2022
_______________
30/05/2022
</t>
  </si>
  <si>
    <t xml:space="preserve">Formular el Plan Estratégico  de Tecnologías de la Información y las Comunicaciones </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</si>
  <si>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</si>
  <si>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 Falta de Transparencia en las actuaciones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</si>
  <si>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</si>
  <si>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</si>
  <si>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 xml:space="preserve">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		</t>
  </si>
  <si>
    <t>La valoración del riesgo después de controles quedó en escala de probabilidad MUY BAJA y el impacto bajo de catastrófico a MAYOR. En consecuencia deja el riesgo en zona resultante ALTA.</t>
  </si>
  <si>
    <t xml:space="preserve">- (AP# 1086 Aplicativo CHIE) Sensibilizar a integrantes de los procesos con el fin de fortalecer la aplicación de controles en los proceso
_______________
- (AP# 1086 Aplicativo CHIE) Sensibilizar a integrantes de los procesos con el fin de fortalecer la aplicación de controles en los proceso
</t>
  </si>
  <si>
    <t xml:space="preserve">- Sensibilización a los integrantes del proceso
_______________
- Sensibilización a los integrantes del proceso
</t>
  </si>
  <si>
    <t>-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
- Verificar el alcance del presunto hecho del área solicitante 
- Notificar el rechazo de la solicitud 
- Redefinir el proyecto en caso de que considere de carácter estratégico
- Ajustar el PETI
- Actualizar el mapa de riesgos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</si>
  <si>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</si>
  <si>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</si>
  <si>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</si>
  <si>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</si>
  <si>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</si>
  <si>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</si>
  <si>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t>
  </si>
  <si>
    <t>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t>
  </si>
  <si>
    <t>Desarrollar la fase de ejecución de la auditoria interna (de gestión o de la calidad), evaluación, reportes o informes de ley o seguimiento.</t>
  </si>
  <si>
    <t xml:space="preserve">- (AP# 1079 Aplicativo CHIE) Realizar dos talleres internos de fortalecimiento de la ética del auditor.
_______________
</t>
  </si>
  <si>
    <t xml:space="preserve">- 2 talleres internos realizados.
_______________
</t>
  </si>
  <si>
    <t xml:space="preserve">01/04/2022
_______________
</t>
  </si>
  <si>
    <t xml:space="preserve">30/09/2022
_______________
</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</si>
  <si>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</si>
  <si>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Inicia  con  la  formulación  de  acciones  y  programación  de  recursos  de  acuerdo  con  las  necesidades  para  la  gestión  de  los  recursos físicos,  continúa  con  la  administración  y  control  de  los  bienes  y  finaliza  con  el  seguimiento  y  mejora  del  proceso.</t>
  </si>
  <si>
    <t>- Subdirector(a) de Servicios Administrativos
- Subdirector(a) de Servicios Administrativos
- Subdirector(a) de Servicios Administrativos
- Subdirector(a) de Servicios Administrativos
- Subdirector(a) de Servicios Administrativos</t>
  </si>
  <si>
    <t>Gestionar los recursos necesarios para el ingreso a bodega y registro en los inventarios de los bienes objeto de solicitud.</t>
  </si>
  <si>
    <t xml:space="preserve">- (AP#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_______________
</t>
  </si>
  <si>
    <t xml:space="preserve">- Profesional Especializado y Contratista
_______________
</t>
  </si>
  <si>
    <t xml:space="preserve">- Listado conformado con la información de los Gestores de dependencia delegados por los jefes de pendencia para el año 2022.
_______________
</t>
  </si>
  <si>
    <t xml:space="preserve">29/07/2022
_______________
</t>
  </si>
  <si>
    <t>Seguimiento y control de la información de los bienes de propiedad de la entidad</t>
  </si>
  <si>
    <t xml:space="preserve">- (AP# 1127 Aplicativo CHIE) Elaborar y consolidar el listado de gestores de inventarios 2022 según delegación realizada por los jefes de dependencia.
- (AP# 1112 Aplicativo CHIE)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
_______________
</t>
  </si>
  <si>
    <t xml:space="preserve">- Profesional Especializado y Contratista
- Profesional Universitario
_______________
</t>
  </si>
  <si>
    <t xml:space="preserve">- Listado conformado con la información de los Gestores de dependencia delegados por los jefes de pendencia para el año 2022.
- Evidencias de reunión y listados de asistencia de las socializaciones realizadas.
_______________
</t>
  </si>
  <si>
    <t xml:space="preserve">01/02/2022
01/02/2022
_______________
</t>
  </si>
  <si>
    <t xml:space="preserve">29/07/2022
29/07/2022
_______________
</t>
  </si>
  <si>
    <t>- Subdirector(a) de Servicios Administrativos
- Subdirector(a) de Servicios Administrativos
- Subdirector(a) de Servicios Administrativos
- Subdirector(a) de Servicios Administrativos</t>
  </si>
  <si>
    <t>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t>
  </si>
  <si>
    <t>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t>
  </si>
  <si>
    <t>Se ajustan los controles detectivos y preventivos, acorde con la actualización del procedimiento Administración del Modelo Multicanal de Relacionamiento con la Ciudadanía - Versión 16  (2213300-PR-036).</t>
  </si>
  <si>
    <t>Prestar servicios de información y orientación a la ciudadanía, a través de los canales de interacción del modelo multicanal</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</si>
  <si>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</si>
  <si>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(AP# 1080 Aplicativo CHIE) Sensibilizar a los servidores de la Dirección del Sistema Distrital de Servicio a la Ciudadanía sobre los valores de integridad y las posibles consecuencias disciplinarias establecidas en el Código Disciplinario Único. 
_______________
</t>
  </si>
  <si>
    <t xml:space="preserve">- Servidores de la Red CADE sensibilizados los valores de integridad y las posibles consecuencias disciplinarias establecidas en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</si>
  <si>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Gestión del Sistema Distrital de Servicio a la Ciudadanía</t>
  </si>
  <si>
    <t>- Subsecretario(a) de Servicio a la Ciudadanía
- Director (a) del Sistema Distrital de Servicio a la Ciudadanía
- Subsecretario(a) de Servicio a la Ciudadanía</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</si>
  <si>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Gestión del Sistema Distrital de Servicio a la Ciudadanía, actualizado.</t>
  </si>
  <si>
    <t>Realizar seguimiento y monitoreo a la gestión de las entidades participantes en la prestación de servicios a la ciudadanía.</t>
  </si>
  <si>
    <t xml:space="preserve">- (AP# 1081 Aplicativo CHIE) Sensibilizar a los servidores de la DDCS sobre los valores de integridad, con relación al servicio a la ciudadanía.
_______________
</t>
  </si>
  <si>
    <t xml:space="preserve">31/10/2022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</si>
  <si>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</si>
  <si>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</si>
  <si>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Gestión del Sistema Distrital de Servicio a la Ciudadanía, actualizado.</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</si>
  <si>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t>
  </si>
  <si>
    <t>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t>
  </si>
  <si>
    <t>Director(a) Distrital de Archivo de Bogotá</t>
  </si>
  <si>
    <t xml:space="preserve">15/02/2022
15/02/2022
15/02/2022
_______________
</t>
  </si>
  <si>
    <t>Prestar el servicio para consulta de los fondos documentales custodiados por el archivo de Bogotá.
Realizar Gestión de las solicitudes internas de documentos históricos</t>
  </si>
  <si>
    <t xml:space="preserve">- (AP# 1092 Aplicativo CHIE) Actualizar el procedimiento Ingreso de documentos históricos al Archivo de Bogotá 2215300-PR-282 fortaleciendo la definición de los controles
- (AP# 1092 Aplicativo CHIE) Actualizar el procedimiento Ingreso de documentos históricos al Archivo de Bogotá 2215300-PR-282 fortaleciendo la definición de los controles
_______________
</t>
  </si>
  <si>
    <t xml:space="preserve">- Subdirector de Gestión de Patrimonio Documental del Distrito
- Subdirector de Gestión de Patrimonio Documental del Distrito
_______________
</t>
  </si>
  <si>
    <t xml:space="preserve">- Procedimiento Ingreso de documentos históricos al Archivo de Bogotá 2215300-PR-282 actualizado
- Procedimiento Ingreso de documentos históricos al Archivo de Bogotá 2215300-PR-282 actualizado
_______________
</t>
  </si>
  <si>
    <t xml:space="preserve">15/02/2022
15/02/2022
_______________
</t>
  </si>
  <si>
    <t xml:space="preserve">15/06/2022
15/06/2022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</si>
  <si>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Gestión de la Función Archivística y del Patrimonio Documental del Distrito Capital</t>
  </si>
  <si>
    <t>- Director(a) Distrital de Archivo de Bogotá
- Subdirector(a) de Gestión de Patrimonio Documental del Distrito
- Profesional universitario de la Subdirección de Gestión de Patrimonio Documental del Distrito								
- Director(a) Distrital de Archivo de Bogotá
- Director(a)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</si>
  <si>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Gestión de la Función Archivística y del Patrimonio Documental del Distrito Capital,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</si>
  <si>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</si>
  <si>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Diseñar o actualizar instrumentos técnicos para normalizar la gestión documental en el distrito capital.
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																																																</t>
  </si>
  <si>
    <t xml:space="preserve">15/02/2022
_______________
</t>
  </si>
  <si>
    <t xml:space="preserve">-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_______________
</t>
  </si>
  <si>
    <t xml:space="preserve">- Director Distrital de Archivo de Bogotá
- Director Distrital de Archivo de Bogotá
_______________
</t>
  </si>
  <si>
    <t xml:space="preserve">-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
-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
_______________
</t>
  </si>
  <si>
    <t xml:space="preserve">10/02/2022
10/02/2022
_______________
</t>
  </si>
  <si>
    <t xml:space="preserve">10/06/2022
10/06/2022
_______________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</si>
  <si>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Gestión de la Función Archivística y del Patrimonio Documental del Distrito Capital</t>
  </si>
  <si>
    <t>- Director(a) Distrital de Archivo de Bogotá
- Director(a) Distrital de Archivo de Bogotá
- Profesional(es) Universitario(s)
- Director(a) Distrital de Archivo de Bogotá
- Director(a) Distrital de Archivo de Bogotá
- Subdirector del Sistema Distrital de Archivos
- Director(a) Distrital de Archivo de Bogotá
- Director(a)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</si>
  <si>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Gestión de la Función Archivística y del Patrimonio Documental del Distrito Capital, actualizado.</t>
  </si>
  <si>
    <t>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</si>
  <si>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t>
  </si>
  <si>
    <t xml:space="preserve">- (AP# 1088 Aplicativo CHIE) Revisar la precisión de las evidencias que se generan como resultado de la aplicación del control del procedimiento 2213200-PR-101 
_______________
- (AP# 1087 Aplicativo CHIE) Verificar la pertinencia de las Modificación de 4204000-OT-020 Plan de Contingencia TI-DRP
</t>
  </si>
  <si>
    <t xml:space="preserve">- Procedimiento 2213200-PR-101 Modificado
_______________
- Modificación de 4204000-OT-020 Plan de Contingencia TI-DRP
</t>
  </si>
  <si>
    <t xml:space="preserve">30/03/2022
_______________
01/04/2022
</t>
  </si>
  <si>
    <t xml:space="preserve">30/05/2022
_______________
30/07/2022
</t>
  </si>
  <si>
    <t>- Jefe Oficina de Tecnologías de la Información y las Comunicaciones
- Jefe Oficina de Tecnologías de la Información y las Comunicaciones
- Jefe Oficina de Tecnologías de la Información y las Comunicaciones</t>
  </si>
  <si>
    <t>Administración  y/o gestión de los recursos de la Infraestructura tecnológica de la secretaria general</t>
  </si>
  <si>
    <t>Posibilidad de afectación reputacional por inadecuado seguimiento a las actividades, debido a exceso de las facultades otorgadas en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</si>
  <si>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</si>
  <si>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</si>
  <si>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</si>
  <si>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MUY  BAJA  que suceda. 
El impacto arrojó MODERADO  toda vez que impacta  la imagen y metas de la oficina sumado a que es de corrupción. Lo anterior dejó el riesgo en zona resultante como MODERADO.</t>
  </si>
  <si>
    <t>La evaluación después de controles continúa en "MUY BAJA dentro de la escala de probabilidad dada la solidez de los controles. No obstante el impacto continúa MODERADO  aunque la solidez de los controles detectivos es fuerte (por ser de corrupción), lo que deja en zona resultante MODERADO.</t>
  </si>
  <si>
    <t>-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
- Determinar las acciones a seguir conforme al análisis de los hechos para subsanar de manera inmediata
- Actualizar el mapa de riesgos Gestión, Administración y Soporte de infraestructura y Recursos tecnológicos</t>
  </si>
  <si>
    <t>-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
- Acta o evidencia de reunión 
- Mapa de riesgo  Gestión, Administración y Soporte de infraestructura y Recursos tecnológicos, actualizado.</t>
  </si>
  <si>
    <t xml:space="preserve">- Director/a Técnico/a de Talento Humano.
- Director/a Técnico/a de Talento Humano.
- Director/a Técnico/a de Talento Humano.
_______________
</t>
  </si>
  <si>
    <t xml:space="preserve">- Procedimiento 4232000-PR-372 - Gestión de Peligros, Riesgos y Amenazas       actualizado
- Procedimiento 4232000-PR-372 - Gestión de Peligros, Riesgos y Amenazas       actualizado
- Procedimiento 4232000-PR-372 - Gestión de Peligros, Riesgos y Amenazas       actualizado
_______________
</t>
  </si>
  <si>
    <t xml:space="preserve">15/02/2022
15/02/2022
15/02/2022
_______________
</t>
  </si>
  <si>
    <t xml:space="preserve">30/06/2022
30/06/2022
30/06/2022
_______________
</t>
  </si>
  <si>
    <t>Ejecutar actividades de Gestión de Peligros, Riesgos y Amenazas.</t>
  </si>
  <si>
    <t xml:space="preserve">- Deficiencias en la administración (custodio, uso y manejo) de los elementos dispuestos para la atención de emergencias en las distintas sedes de la entidad.
- Deficiencias en la utilización de los elementos de protección personal - EPP por parte de los/as servidores/as y colaboradores/as de la entidad.
</t>
  </si>
  <si>
    <t xml:space="preserve">- Detrimento patrimonial
- Investigaciones disciplinarias.
- Generación de reprocesos y desgaste administrativo.
- Pérdida de credibilidad hacia la entidad de parte de los/as servidores/as, colaboradores/as y ciudadanos/as.
</t>
  </si>
  <si>
    <t>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t>
  </si>
  <si>
    <t xml:space="preserve">- (AP# 1109 Aplicativo CHIE) Alinear actividades y puntos de control del procedimiento   4232000-PR-372 - Gestión de Peligros, Riesgos y Amenazas  con los controles preventivos y detectivos definidos en el mapa de riesgo del proceso de Gestión de Seguridad y Salud en el Trabajo.
- (AP# 1109 Aplicativo CHIE) Alinear actividades y puntos de control del procedimiento   4232000-PR-372 - Gestión de Peligros, Riesgos y Amenazas  con los controles preventivos y detectivos definidos en el mapa de riesgo del proceso de Gestión de Seguridad y Salud en el Trabajo.
- (AP# 1109 Aplicativo CHIE) Alinear actividades y puntos de control del procedimiento   4232000-PR-372 - Gestión de Peligros, Riesgos y Amenazas  con los controles preventivos y detectivos definidos en el mapa de riesgo del proceso de Gestión de Seguridad y Salud en el Trabajo.
_______________
</t>
  </si>
  <si>
    <t xml:space="preserve">- (AP# 1111 Aplicativo CHIE) Definir cronograma de verificación a la completitud de los botiquines ubicados en las diferentes sedes de la entidad.
_______________
</t>
  </si>
  <si>
    <t xml:space="preserve">- Director/a Técnico/a de Talento Humano.
_______________
</t>
  </si>
  <si>
    <t xml:space="preserve">- Cronograma de verificación a los botiquines en términos de completitud y cumplimiento de las condiciones establecidas en la normatividad aplicable.
_______________
</t>
  </si>
  <si>
    <t xml:space="preserve">15/02/2022
_______________
</t>
  </si>
  <si>
    <t xml:space="preserve">15/03/2022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</si>
  <si>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 Seguridad y Salud en el Trabajo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</si>
  <si>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</si>
  <si>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 Seguridad y Salud en el Trabajo, actualizado.</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</si>
  <si>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</si>
  <si>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t>
  </si>
  <si>
    <t xml:space="preserve">Realizar la adquisición del bien o servicio y su legalización </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</si>
  <si>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</si>
  <si>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 xml:space="preserve">- (AP# 1124 Aplicativo CHIE) Realizar sensibilización del procedimiento a los jefes de las dependencias de la Secretaría General  y/o sus delegados, con énfasis en la prevención de la materialización del riesgo de corrupción.
_______________
</t>
  </si>
  <si>
    <t xml:space="preserve">- Subdirector de Servicios Administrativos
_______________
</t>
  </si>
  <si>
    <t xml:space="preserve">- Soportes del desarrollo de la sensibilización
_______________
</t>
  </si>
  <si>
    <t xml:space="preserve">30/07/2022
_______________
</t>
  </si>
  <si>
    <t>-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t>
  </si>
  <si>
    <t>- Subdirector(a) de Servicios Administrativos
- Subdirector(a) de Servicios Administrativos.
- Subdirector Servicios Administrativos
- Subdirector(a) de Servicios Administrativos</t>
  </si>
  <si>
    <t>-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actualizado.</t>
  </si>
  <si>
    <t>Gestión Documental Interna</t>
  </si>
  <si>
    <t>Inicia con la identificación de necesidades en materia archivística en la Secretaría General, la gestión de la documentación producida y recibida con fin de facilitar el acceso y finaliza con la atención a consultas de la información.</t>
  </si>
  <si>
    <t xml:space="preserve">- Dificultad en la articulación de actividades comunes a las dependencias.
- No existe una apropiación frente a la cultura de la gestión documental por parte de los servidores públicos y demás personas involucradas con la entidad.
</t>
  </si>
  <si>
    <t>Gestionar y tramitar las comunicaciones oficiales, transferencias documentales, actos administrativos, consulta y préstamo de documentos.</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</si>
  <si>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</si>
  <si>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 xml:space="preserve">- Pérdida de credibilidad del proceso y de la Entidad.
- Uso indebido e inadecuado de información de la Secretaría General.
- Sanciones disciplinarias, fiscales y penales.
- Pérdida de información de la entidad.
</t>
  </si>
  <si>
    <t xml:space="preserve">- (AP# 1075 Aplicativo CHIE) Realizar sensibilización cuatrimestral sobre el manejo y custodia de los documentos conforme a los lineamientos establecidos en el proceso
_______________
</t>
  </si>
  <si>
    <t xml:space="preserve">- Profesional Especializado (Subdirección de Servicios Administrativos)
_______________
</t>
  </si>
  <si>
    <t>-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</si>
  <si>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</si>
  <si>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Documental Interna, actualizado.</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</si>
  <si>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</si>
  <si>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22/02/20221</t>
  </si>
  <si>
    <t>Se  ajusta acción de tratamiento para la vigencia, de acuerdo con lo registrado en el aplicativo SIG.</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</si>
  <si>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</si>
  <si>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Gestión Estratégica de Talento Humano</t>
  </si>
  <si>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t>
  </si>
  <si>
    <t>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t>
  </si>
  <si>
    <t>Ejecutar el Plan Anual de Vacantes y el Plan de Previsión de Recursos Humanos.</t>
  </si>
  <si>
    <t xml:space="preserve">- (AP#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(AP# 1106 Aplicativo CHIE) Expedir la certificación de cumplimiento de requisitos mínimos con base en la información contenida en los soportes (certificaciones académicas o laborales) aportados por el aspirante en su hoja de vida o historia laboral.
- (AP# 1106 Aplicativo CHIE)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</si>
  <si>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de la Dirección de Talento Humano autorizado por el(la) Director(a) de Talento Humano.
- Director/a Técnico/a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</si>
  <si>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 Certificación de cumplimiento de requisitos mínimos proyectada y revisada por los Profesionales de la Dirección de Talento.
_______________
</t>
  </si>
  <si>
    <t xml:space="preserve">31/12/2022
31/12/2022
31/12/2022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</si>
  <si>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Estratégica de Talento Humano</t>
  </si>
  <si>
    <t>- Director(a) Técnico(a) de Talento Humano
- Director/a Técnico/a de Talento Humano y Profesional Especializado o Profesional Universitario de Talento Humano.
- Director(a) Técnico(a)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</si>
  <si>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Estratégica de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</si>
  <si>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</si>
  <si>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Ejecutar el Plan para el pago de nómina</t>
  </si>
  <si>
    <t xml:space="preserve">- Conflicto de intereses.
- Desconocimiento de los principios y valores institucionales.
- Amiguismo.
- Abuso de los privilegios de acceso a la información para la liquidación de nómina por la solicitud y/o aceptación de dádivas
</t>
  </si>
  <si>
    <t xml:space="preserve">- (AP# 1107 Aplicativo CHIE) Proyectar para firma de la Subsecretaría Corporativa, la solicitud que se realiza a la Subdirección Financiera, para la expedición del Registro Presupuestal acompañado de los respectivos soportes firmados y aprobados por los responsables.
- (AP# 1107 Aplicativo CHIE) Proyectar para firma de la Subsecretaría Corporativa, la solicitud que se realiza a la Subdirección Financiera, para la expedición del Registro Presupuestal acompañado de los respectivos soportes firmados y aprobados por los responsables.
_______________
</t>
  </si>
  <si>
    <t xml:space="preserve">- Profesional Especializado o Profesional Universitario de Talento Humano.
- Profesional Especializado o Profesional Universitario de Talento Humano.
_______________
</t>
  </si>
  <si>
    <t xml:space="preserve">- Memorando en el cual se solicita el registro presupuestal a la Subdirección Financiera.
- Memorando en el cual se solicita el registro presupuestal a la Subdirección Financiera.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</si>
  <si>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Estratégica de Talento Humano</t>
  </si>
  <si>
    <t>- Director(a) Técnico(a) de Talento Humano
- Director/a Técnico/a de Talento Humano o quien se designe por competencia.
- Director/a Técnico/a y Profesional Especializado o Profesional Universitario de Talento Humano.
- Director/a Técnico/a de Talento Humano
- Director(a) Técnico(a)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</si>
  <si>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Estratégica de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</si>
  <si>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</si>
  <si>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
Adicionalmente  participa  dentro  del  proceso  de  planeación  en  la  conformación  de  anteproyecto  de  presupuesto  y  en  el  proceso  de contratación  en  la  evaluación  de  indicadores  financieros.</t>
  </si>
  <si>
    <t>7. Mejorar la oportunidad en la ejecución de los recursos, a través del fortalecimiento de una cultura financiera, para lograr una gestión
pública efectiva.</t>
  </si>
  <si>
    <t xml:space="preserve">- (AP# 1100 Aplicativo CHIE) Realizar seguimiento al avance a oficina de OTIC respecto al desarrollo de las funcionalidades de los aplicativos financieros teniendo en cuenta los requerimientos realizados a los sistemas internos de información derivados de la gestión pagos.
- (AP# 1101 Aplicativo CHIE) Construir una herramienta de validación para la identificación de las cuentas bancarias asociadas a los proveedores que tienen varios contratos suscritos con la Secretaría General
- (AP# 1102 Aplicativo CHIE) Establecer una herramienta de control del trámite de pagos
_______________
</t>
  </si>
  <si>
    <t xml:space="preserve">- Subdirector Financiero y equipo de pagos
- Subdirector Financiero y equipo de pagos
- Subdirector Financiero y equipo de pagos
_______________
</t>
  </si>
  <si>
    <t xml:space="preserve">- Registros de seguimiento al avance en el desarrollo de las funcionalidades de los sistemas internos de información derivados de la gestión de pagos
- Matriz cuentas bancarias identificadas
- Matriz Control de Pagos
_______________
</t>
  </si>
  <si>
    <t xml:space="preserve">30/06/2022
30/06/2022
30/06/2022
_______________
</t>
  </si>
  <si>
    <t>- Subdirector Financiero
- Subdirector Financiero
- Subdirector Financiero
- Subdirector Financiero
- Profesional de la Subdirección Financiera
- Subdirector Financiero</t>
  </si>
  <si>
    <t xml:space="preserve">- (AP# 1098 Aplicativo CHIE) Solicitar a la oficina de OTIC la realización de capacitaciones relacionadas con cada uno de los aplicativos internos financieros
- (AP# 1099 Aplicativo CHIE) Realizar seguimiento al avance a oficina de OTIC respecto al desarrollo de las funcionalidades de los  aplicativos financieros teniendo en cuenta los requerimientos realizados a los sistemas internos de información derivados de la gestión contable  
_______________
</t>
  </si>
  <si>
    <t xml:space="preserve">- Subdirector Financiero y equipo contable
- Subdirector Financiero y equipo contable
_______________
</t>
  </si>
  <si>
    <t xml:space="preserve">- Solicitud de la capacitación relacionada con cada uno de los aplicativos internos financieros y evidencia de la participación del equipo contable
- Registros de seguimiento al avance en el desarrollo de las funcionalidades de los sistemas internos de información derivados de la gestión contable  
_______________
</t>
  </si>
  <si>
    <t xml:space="preserve">30/06/2022
30/06/2022
_______________
</t>
  </si>
  <si>
    <t>- Subdirector Financiero
- Profesional de la Subdirección Financiera
- Profesional de la Subdirección Financiera
- Subdirector Financiero</t>
  </si>
  <si>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</si>
  <si>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t>
  </si>
  <si>
    <t>Gestionar la defensa judicial y extrajudicial de la Secretaría General de la Alcaldía Mayor de Bogotá, D. C.</t>
  </si>
  <si>
    <t xml:space="preserve">- (AP#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(AP# 1097 Aplicativo CHIE) Realizar estudio, evaluación y análisis de las conciliaciones, procesos y laudos arbitrales que fueron de conocimiento del Comité de Conciliación.
_______________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</si>
  <si>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t>
  </si>
  <si>
    <t xml:space="preserve">28/02/2022
01/02/2022
_______________
</t>
  </si>
  <si>
    <t xml:space="preserve">31/03/2022
31/12/2022
_______________
</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</si>
  <si>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t>
  </si>
  <si>
    <t>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t>
  </si>
  <si>
    <t>Jefe de Oficina Alta Consejería de Paz, Víctimas y la Reconciliación</t>
  </si>
  <si>
    <t>Entregar medidas de ayuda humanitaria inmediata a las personas que llegan a la ciudad de Bogotá y que manifiestan haber sido desplazadas y encontrarse en situación de vulnerabilidad acentuada 
Fase (actividad): Gestionar el funcionamiento administrativo y operativo para el otorgamiento de la ayuda humanitaria.</t>
  </si>
  <si>
    <t xml:space="preserve">- (AP# 1082 Aplicativo CHIE) Implementar controles preventivos automáticos en el Sistema de Información de Víctimas de Bogotá - SIVIC.
_______________
</t>
  </si>
  <si>
    <t xml:space="preserve">- Alto Consejero de Paz, Victimas y Reconciliación
_______________
</t>
  </si>
  <si>
    <t xml:space="preserve">31/07/2022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</si>
  <si>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</si>
  <si>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de Paz, Victimas y Reconciliación
- Profesional Universitario y/o especializado Oficina Alta Consejería de Paz, Victimas y Reconciliación
- Jefe de Oficina Alta Consejería de Paz, Víctimas y la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</si>
  <si>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Asistencia, atención y reparación integral a víctimas del conflicto armado e implementación de acciones de memoria, paz y reconciliación en Bogotá, actualizado.</t>
  </si>
  <si>
    <t>Gestión de Seguridad y Salud en el Trabajo</t>
  </si>
  <si>
    <t>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t>
  </si>
  <si>
    <t>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</si>
  <si>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</si>
  <si>
    <t>Objetivos de Desarrollo Sostenible</t>
  </si>
  <si>
    <t>Sin asociación</t>
  </si>
  <si>
    <t>16. Paz, justicia e instituciones sólidas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</si>
</sst>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dashed">
        <color auto="1"/>
      </top>
      <bottom style="dashed">
        <color auto="1"/>
      </bottom>
      <diagonal/>
    </border>
    <border>
      <left style="dashed">
        <color auto="1"/>
      </left>
      <right/>
      <top/>
      <bottom/>
      <diagonal/>
    </border>
    <border>
      <left style="dashed">
        <color auto="1"/>
      </left>
      <right/>
      <top style="dashed">
        <color auto="1"/>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29">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0" fillId="0" borderId="14" xfId="0" applyFont="1" applyBorder="1" applyAlignment="1" applyProtection="1">
      <alignment horizontal="justify"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0" fillId="0" borderId="23" xfId="0" applyFont="1" applyBorder="1" applyAlignment="1" applyProtection="1">
      <alignment horizontal="justify" vertical="center" wrapText="1"/>
      <protection hidden="1"/>
    </xf>
    <xf numFmtId="0" fontId="10" fillId="0" borderId="22" xfId="0" applyFont="1" applyBorder="1" applyAlignment="1" applyProtection="1">
      <alignment horizontal="justify" vertical="center" wrapText="1"/>
      <protection hidden="1"/>
    </xf>
    <xf numFmtId="0" fontId="13" fillId="25" borderId="20" xfId="0" applyFont="1" applyFill="1" applyBorder="1" applyAlignment="1" applyProtection="1">
      <alignment horizontal="center" vertical="center" wrapText="1"/>
      <protection hidden="1"/>
    </xf>
    <xf numFmtId="0" fontId="10" fillId="0" borderId="20" xfId="0" applyFont="1" applyBorder="1" applyAlignment="1" applyProtection="1">
      <alignment horizontal="justify"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2" fillId="0" borderId="0" xfId="0" applyFont="1" applyAlignment="1" applyProtection="1">
      <alignment horizontal="center" vertical="center" wrapText="1"/>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25" xfId="0" applyBorder="1" applyAlignment="1" applyProtection="1">
      <alignment horizontal="left" wrapText="1"/>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1" fillId="0" borderId="13" xfId="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textRotation="90" wrapText="1"/>
      <protection hidden="1"/>
    </xf>
    <xf numFmtId="166" fontId="2" fillId="0" borderId="4" xfId="0" applyNumberFormat="1" applyFont="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164" fontId="10" fillId="0" borderId="14" xfId="0" applyNumberFormat="1" applyFont="1" applyBorder="1" applyAlignment="1" applyProtection="1">
      <alignment horizontal="justify"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4" xfId="0" quotePrefix="1" applyFont="1" applyBorder="1" applyAlignment="1" applyProtection="1">
      <alignment horizontal="justify" vertical="center" wrapText="1"/>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4" xfId="0" applyFont="1" applyFill="1" applyBorder="1" applyAlignment="1" applyProtection="1">
      <alignment horizontal="center" vertical="center" wrapText="1"/>
      <protection hidden="1"/>
    </xf>
    <xf numFmtId="0" fontId="2" fillId="0" borderId="0" xfId="0" applyFont="1" applyFill="1" applyAlignment="1" applyProtection="1">
      <alignment wrapText="1"/>
      <protection hidden="1"/>
    </xf>
    <xf numFmtId="0" fontId="0" fillId="0" borderId="26" xfId="0" applyBorder="1" applyAlignment="1" applyProtection="1">
      <alignment wrapText="1"/>
      <protection hidden="1"/>
    </xf>
    <xf numFmtId="0" fontId="0" fillId="0" borderId="26" xfId="0" applyNumberFormat="1" applyBorder="1" applyAlignment="1" applyProtection="1">
      <alignment wrapText="1"/>
      <protection hidden="1"/>
    </xf>
    <xf numFmtId="0" fontId="0" fillId="0" borderId="27" xfId="0" applyNumberFormat="1" applyBorder="1" applyAlignment="1" applyProtection="1">
      <alignment wrapText="1"/>
      <protection hidden="1"/>
    </xf>
    <xf numFmtId="0" fontId="8" fillId="0" borderId="0" xfId="0" applyFont="1" applyFill="1" applyAlignment="1">
      <alignment horizontal="center" vertical="center"/>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3" borderId="13"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31" xfId="0" applyFont="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 fillId="0" borderId="0" xfId="0" applyFont="1" applyAlignment="1" applyProtection="1">
      <alignment vertical="center" wrapText="1"/>
      <protection hidden="1"/>
    </xf>
  </cellXfs>
  <cellStyles count="4">
    <cellStyle name="Hipervínculo" xfId="1" builtinId="8"/>
    <cellStyle name="Normal" xfId="0" builtinId="0"/>
    <cellStyle name="Normal 2" xfId="2" xr:uid="{00000000-0005-0000-0000-000002000000}"/>
    <cellStyle name="Porcentaje" xfId="3" builtinId="5"/>
  </cellStyles>
  <dxfs count="43">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border>
        <left style="dashed">
          <color auto="1"/>
        </left>
      </border>
    </dxf>
    <dxf>
      <border>
        <left style="dashed">
          <color auto="1"/>
        </left>
      </border>
    </dxf>
    <dxf>
      <border>
        <bottom style="dashed">
          <color auto="1"/>
        </bottom>
      </border>
    </dxf>
    <dxf>
      <border>
        <bottom style="dash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[Mapa_de_Riesgos_Institucional_Corrupcion_2022_Version_5_SC.xlsx]Procesos_riesgos!TablaDinámica3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Procesos_riesgos!$B$4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Procesos_riesgos!$A$5:$A$22</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del Sistema Distrital de Servicio a la Ciudadanía</c:v>
                </c:pt>
                <c:pt idx="12">
                  <c:v>Gestión Documental Interna</c:v>
                </c:pt>
                <c:pt idx="13">
                  <c:v>Gestión Estratégica de Talento Humano</c:v>
                </c:pt>
                <c:pt idx="14">
                  <c:v>Gestión Financiera</c:v>
                </c:pt>
                <c:pt idx="15">
                  <c:v>Gestión Jurídica</c:v>
                </c:pt>
                <c:pt idx="16">
                  <c:v>Gestión, Administración y Soporte de infraestructura y Recursos tecnológicos</c:v>
                </c:pt>
              </c:strCache>
            </c:strRef>
          </c:cat>
          <c:val>
            <c:numRef>
              <c:f>Procesos_riesgos!$B$5:$B$22</c:f>
              <c:numCache>
                <c:formatCode>General</c:formatCode>
                <c:ptCount val="17"/>
                <c:pt idx="0">
                  <c:v>1</c:v>
                </c:pt>
                <c:pt idx="1">
                  <c:v>1</c:v>
                </c:pt>
                <c:pt idx="2">
                  <c:v>2</c:v>
                </c:pt>
                <c:pt idx="3">
                  <c:v>1</c:v>
                </c:pt>
                <c:pt idx="4">
                  <c:v>1</c:v>
                </c:pt>
                <c:pt idx="5">
                  <c:v>1</c:v>
                </c:pt>
                <c:pt idx="6">
                  <c:v>1</c:v>
                </c:pt>
                <c:pt idx="7">
                  <c:v>2</c:v>
                </c:pt>
                <c:pt idx="8">
                  <c:v>2</c:v>
                </c:pt>
                <c:pt idx="9">
                  <c:v>1</c:v>
                </c:pt>
                <c:pt idx="10">
                  <c:v>1</c:v>
                </c:pt>
                <c:pt idx="11">
                  <c:v>2</c:v>
                </c:pt>
                <c:pt idx="12">
                  <c:v>1</c:v>
                </c:pt>
                <c:pt idx="13">
                  <c:v>2</c:v>
                </c:pt>
                <c:pt idx="14">
                  <c:v>2</c:v>
                </c:pt>
                <c:pt idx="15">
                  <c:v>1</c:v>
                </c:pt>
                <c:pt idx="16">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1125260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3</xdr:row>
      <xdr:rowOff>111778</xdr:rowOff>
    </xdr:from>
    <xdr:to>
      <xdr:col>8</xdr:col>
      <xdr:colOff>571500</xdr:colOff>
      <xdr:row>25</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29.991821643518" createdVersion="6" refreshedVersion="7" minRefreshableVersion="3" recordCount="23" xr:uid="{C6E5ACE6-FB74-4714-A30B-9BB6C3137F71}">
  <cacheSource type="worksheet">
    <worksheetSource ref="A11:CB34"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6"/>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5.3343359999999994E-3" maxValue="0.1764"/>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longText="1"/>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02-08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0-01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2-12-15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03T00:00:00"/>
    </cacheField>
    <cacheField name="Aspecto(s) que cambiaron11" numFmtId="0">
      <sharedItems/>
    </cacheField>
    <cacheField name="Descripción de los cambios efectuados11" numFmtId="0">
      <sharedItems longText="1"/>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29.99182210648" createdVersion="7" refreshedVersion="7" minRefreshableVersion="3" recordCount="23" xr:uid="{B7D13A1D-3086-4DAF-A2CD-4427DA238464}">
  <cacheSource type="worksheet">
    <worksheetSource ref="A11:CD34" sheet="Mapa_riesgos"/>
  </cacheSource>
  <cacheFields count="105">
    <cacheField name="Proceso / Proyecto de inversión" numFmtId="0">
      <sharedItems count="23">
        <s v="Asesoría Técnica y Proyectos en Materia TIC"/>
        <s v="Contratación"/>
        <s v="Control Disciplinario"/>
        <s v="Elaboración de Impresos y Registro Distrital"/>
        <s v="Estrategia de Tecnologías de la Información y las Comunicaciones"/>
        <s v="Evaluación del Sistema de Control Interno"/>
        <s v="Gestión de Recursos Físicos"/>
        <s v="Gestión del Sistema Distrital de Servicio a la Ciudadanía"/>
        <s v="Gestión de la Función Archivística y del Patrimonio Documental del Distrito Capital"/>
        <s v="Gestión, Administración y Soporte de infraestructura y Recursos tecnológicos"/>
        <s v="Gestión de Seguridad y Salud en el Trabajo"/>
        <s v="Gestión de Servicios Administrativos"/>
        <s v="Gestión Documental Interna"/>
        <s v="Gestión Estratégica de Talento Humano"/>
        <s v="Gestión Financiera"/>
        <s v="Gestión Jurídica"/>
        <s v="Asistencia, atención y reparación integral a víctimas del conflicto armado e implementación de acciones de memoria, paz y reconciliación en Bogotá"/>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6"/>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5.3343359999999994E-3" maxValue="0.1764"/>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longText="1"/>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02-08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0-01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2-12-15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03T00:00:00"/>
    </cacheField>
    <cacheField name="Aspecto(s) que cambiaron11" numFmtId="0">
      <sharedItems/>
    </cacheField>
    <cacheField name="Descripción de los cambios efectuados11" numFmtId="0">
      <sharedItems longText="1"/>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acheField>
    <cacheField name="Blancos borrar si 54" numFmtId="0">
      <sharedItems containsSemiMixedTypes="0" containsString="0"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s v="Asesoría Técnica y Proyectos en Materia TIC"/>
    <s v="Asesorar  Técnicamente  y  formular  Proyectos  en  materia  TIC,  para  la  ejecución  del  Plan  Distrital  de  Desarrollo  y  las  Políticas, Directrices  y  Lineamientos  TIC  en  el  Distrito  Capital."/>
    <s v="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
    <s v="Jefe de Oficina Alta Consejería Distrital de Tecnologías de la Información y las Comunicaciones -TIC-"/>
    <s v="Misional"/>
    <s v="Ejecutar las Asesorías Técnicas y Proyectos en materia TIC y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Sí"/>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4. Promover procesos de transformación digital en la Secretaría General para aportar a la gestión pública eficiente."/>
    <s v="- -- Ningún trámite y/o procedimiento administrativo_x000a__x000a_"/>
    <s v="- Ningún otro proceso en el Sistema de Gestión de Calidad_x000a__x000a__x000a__x000a_"/>
    <s v="- No aplica_x000a__x000a__x000a__x000a_"/>
    <s v="Muy baja (1)"/>
    <n v="0.2"/>
    <s v="Menor (2)"/>
    <s v="Menor (2)"/>
    <s v="Moderado (3)"/>
    <s v="Leve (1)"/>
    <s v="Leve (1)"/>
    <s v="Menor (2)"/>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4 Aplicativo CHIE)  Revisar los formatos asociados al procedimiento, en busca de identificar mejoras que permitan fortalecer la gestión del riesgo._x000a_- (AP# 1085 Aplicativo CHIE) PAA220-010-01 (Daruma): Verificar la implementación de los formatos ajustados._x000a__x000a__x000a__x000a__x000a__x000a__x000a__x000a__x000a_________________x000a__x000a__x000a__x000a__x000a__x000a__x000a__x000a__x000a__x000a__x000a_"/>
    <s v="- Profesionales responsables de Riesgos en la ACDTIC_x000a_- Profesionales responsables de Riesgos en la ACDTIC_x000a__x000a__x000a__x000a__x000a__x000a__x000a__x000a__x000a_________________x000a__x000a__x000a__x000a__x000a__x000a__x000a__x000a__x000a__x000a__x000a_"/>
    <s v="- Reunión de revisión de Formatos._x000a_- Reunión de verificación implementación  de Formatos._x000a__x000a__x000a__x000a__x000a__x000a__x000a__x000a__x000a_________________x000a__x000a__x000a__x000a__x000a__x000a__x000a__x000a__x000a__x000a__x000a_"/>
    <s v="15/03/2022_x000a_01/07/2022_x000a__x000a__x000a__x000a__x000a__x000a__x000a__x000a__x000a_________________x000a__x000a__x000a__x000a__x000a__x000a__x000a__x000a__x000a__x000a__x000a_"/>
    <s v="30/06/2022_x000a_30/12/2022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_x000a_- Actualizar el mapa de riesgos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_x000a_- Mapa de riesg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s v="30/11/2021"/>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9-06T00:00:00"/>
    <s v="_x000a__x000a_Análisis de controles_x000a__x000a_"/>
    <s v="Se ajustaron los controles conforme a la actualización del procedimiento"/>
    <s v=""/>
    <s v="_x000a__x000a__x000a__x000a_"/>
    <s v=""/>
    <s v=""/>
    <s v="_x000a__x000a__x000a__x000a_"/>
    <s v=""/>
  </r>
  <r>
    <s v="Contratación"/>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Verificar los estudios y documentos previo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3 Aplicativo CHIE) Adelantar una socialización a los  enlaces contractuales de las dependencias sobre la estructuración de estudios y documentos previos para adelantar los procesos contractuales con fundamento en los procedimientos internos._x000a_- (AP# 1114 Aplicativo CHIE) Adelantar la actualización de la 4231000-GS-081-Guía para la estructuración de estudios previos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Evidencias de la socialización adelantada_x000a_- Guía para la estructuración de estudios previos-4231000-GS-081 actualizada_x000a__x000a__x000a__x000a__x000a__x000a__x000a__x000a__x000a_________________x000a__x000a__x000a__x000a__x000a__x000a__x000a__x000a__x000a__x000a__x000a_"/>
    <s v="01/07/2022_x000a_01/02/2022_x000a__x000a__x000a__x000a__x000a__x000a__x000a__x000a__x000a_________________x000a__x000a__x000a__x000a__x000a__x000a__x000a__x000a__x000a__x000a__x000a_"/>
    <s v="31/12/2022_x000a_31/08/2022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s v=""/>
    <s v="_x000a__x000a__x000a__x000a_"/>
    <s v=""/>
    <s v=""/>
    <s v="_x000a__x000a__x000a__x000a_"/>
    <s v=""/>
  </r>
  <r>
    <s v="Contratación"/>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Supervisar la ejecución de los contratos y/o convenios, y la conformidad de los productos, servicios y obras contratados para el proceso."/>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0 Aplicativo CHIE)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r>
  <r>
    <s v="Control Disciplinario"/>
    <s v="Lograr  la  notificación  oportuna  y  ajustada  a  la  normatividad  de  las  decisiones  administrativas  y  establecer  los  fallos  absolutorios o condenatorios,  ajustados  a  la  normativa,  los  procedimientos  y  protocolos  dispuestos  por  la  Secretaría  General,  para  estos  efectos."/>
    <s v="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
    <s v="Jefe Oficina de Control Interno Disciplinario"/>
    <s v="Control"/>
    <s v="Evaluar las quejas o informes e iniciar proceso ordinario o verbal según proceda"/>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x v="0"/>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Falta de personal para priorizar los procesos disciplinarios que llevan largo tiempo en la dependencia y/o asuntos próximos a vencerse._x000a_- Presentarse una situación de conflicto de interés y no manifestarlo._x000a_- Dificultad en la implementación de la normatividad disciplinaria por modificación de legislación.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6 Aplicativo CHIE) Actualizar los procedimientos verbal y ordinario conforme a la normatividad del nuevo Código General Disciplinario._x000a_- (AP# 1077 Aplicativo CHIE) Definir e implementar una estrategia de divulgación, en materia preventiva disciplinaria, dirigida a los funcionarios y colaboradores de la Secretaría General._x000a_- (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_______________x000a__x000a__x000a__x000a__x000a__x000a__x000a__x000a__x000a__x000a__x000a_"/>
    <s v="- Jefe de la Oficina de Control Interno Disciplinario_x000a_- Jefe de la Oficina de Control Interno Disciplinario_x000a_- Jefe de la Oficina de Control Interno Disciplinario_x000a__x000a__x000a__x000a__x000a__x000a__x000a__x000a_________________x000a__x000a__x000a__x000a__x000a__x000a__x000a__x000a__x000a__x000a__x000a_"/>
    <s v="- Procedimientos verbal y ordinario actualizados._x000a_-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_______________x000a__x000a__x000a__x000a__x000a__x000a__x000a__x000a__x000a__x000a__x000a_"/>
    <s v="01/03/2022_x000a_14/02/2022_x000a_29/04/2022_x000a__x000a__x000a__x000a__x000a__x000a__x000a__x000a_________________x000a__x000a__x000a__x000a__x000a__x000a__x000a__x000a__x000a__x000a__x000a_"/>
    <s v="30/08/2022_x000a_30/11/2022_x000a_31/12/2022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Interno Disciplinario, con el fin de tramitar las actuaciones derivadas de la declaratoria de prescripción y/o caducidad._x000a__x000a__x000a__x000a__x000a__x000a__x000a_- Actualizar el mapa de riesgos Control Disciplinario"/>
    <s v="- Jefe Oficina de Control Interno Disciplinario_x000a_- Jefe Oficina de Control Interno Disciplinario._x000a_- Jefe Oficina de Control Interno Disciplinario._x000a__x000a__x000a__x000a__x000a__x000a__x000a_- Jefe Oficina de Control Interno Disciplinario"/>
    <s v="-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s v=""/>
    <s v="_x000a__x000a__x000a__x000a_"/>
    <s v=""/>
    <s v=""/>
    <s v="_x000a__x000a__x000a__x000a_"/>
    <s v=""/>
  </r>
  <r>
    <s v="Elaboración de Impresos y Registro Distrital"/>
    <s v="Elaborar  los  impresos  de  los  trabajos  de  artes  gráficas  requeridos  por  las  entidades,  organismos  y  órganos  de  control  del  Distrito Capital  y  garantizar  la  eficacia  y  transparencia  pública  con  la  publicación  de  los  actos  y  documentos  administrativos  en  el  Registro Distrital."/>
    <s v="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
    <s v="Subdirector(a) de Imprenta Distrital"/>
    <s v="Misional"/>
    <s v="Recibir y custodiar los insumos y materas primas durante el proceso de producción y elaborar los impresos de conformidad con las características técnicas requeridas hasta la entrega del producto terminado al almacé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x v="0"/>
    <s v="Fraude interno"/>
    <s v="No"/>
    <s v="- Posible vulnerabilidad en los controles de utilización de infraestructura y del recurso humano._x000a_- Falta de transparencia en las actuaciones._x000a__x000a__x000a__x000a__x000a__x000a__x000a__x000a_"/>
    <s v="- Tendencia a la personalización de productos, los cuales no se elaboran en la Subdirección de Imprenta Distrital._x000a_- Intención de soborno de terceros a funcionarios del Subdirección de Imprenta Distrital, para la realización de trabajos de impresión de artes gráficas, ajenos a la administración distrital._x000a_- Presiones o motivaciones individuales, sociales o colectivas, que inciten a la realizar conductas contrarias al deber ser._x000a__x000a__x000a__x000a__x000a__x000a__x000a_"/>
    <s v="- Reducción de disponibilidades de recursos técnicos, intelectuales y materiales para el cumplimiento de la demanda oficial de servicios._x000a_- La buena reputación de la Subdirección de Imprenta Distrital y por consiguiente la Secretaría General de la Alcaldía Mayor de Bogotá, D.C., se vería afectada, lo cual generaría desconfianza ante las partes interesadas.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Ningún otro proceso en el Sistema de Gestión de Calidad_x000a__x000a__x000a__x000a_"/>
    <s v="- No aplica_x000a__x000a__x000a__x000a_"/>
    <s v="Muy baja (1)"/>
    <n v="0.2"/>
    <s v="Leve (1)"/>
    <s v="Menor (2)"/>
    <s v="Menor (2)"/>
    <s v="Leve (1)"/>
    <s v="Leve (1)"/>
    <s v="Menor (2)"/>
    <s v="Moderado (3)"/>
    <n v="0.6"/>
    <s v="Moderado"/>
    <s v="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_x0009_"/>
    <s v="- 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_x000a_- 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_x000a_- 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7 Aplicativo CHIE) Realizar análisis de los actuales puntos de control del procedimiento de producción de artes gráficas para entidades distritales y su vulnerabilidad para con posibilidad de materialización del riesgo._x000a__x000a__x000a__x000a__x000a__x000a__x000a__x000a__x000a__x000a_________________x000a__x000a__x000a__x000a__x000a__x000a__x000a__x000a__x000a__x000a__x000a_"/>
    <s v="- El (la) Subdirector(a) Técnico(a) de la Imprenta Distrital_x000a__x000a__x000a__x000a__x000a__x000a__x000a__x000a__x000a__x000a_________________x000a__x000a__x000a__x000a__x000a__x000a__x000a__x000a__x000a__x000a__x000a_"/>
    <s v="- Informe de resultados del análisis.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_x000a_- Ejecutar las acciones inherentes a la Subdirección de Imprenta Distrital, determinadas en el fallo,_x000a__x000a__x000a__x000a__x000a__x000a__x000a__x000a_- Actualizar el mapa de riesgos Elaboración de Impresos y Registro Distrital"/>
    <s v="- Subdirector(a) de Imprenta Distrital_x000a_- Subdirector(a) de Imprenta Distrital_x000a__x000a__x000a__x000a__x000a__x000a__x000a__x000a_- Subdirector(a) de Imprenta Distrital"/>
    <s v="-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_x000a_- Plan de acción para el cumplimiento del fallo._x000a__x000a__x000a__x000a__x000a__x000a__x000a__x000a_- Mapa de riesg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proyecto de inversión._x000a_Fila 126, 127, 128, 142 y 143 : Cambio de ejecución a &quot;Siempre&quot;_x000a_Fila 189: Cambio a &quot;Reducir&quot;_x000a_Fila 214,215,215, 224y 225: Se borra contenido inicial  por cambio de solidez._x000a_"/>
    <d v="2021-12-13T00:00:00"/>
    <s v="Identificación del riesgo_x000a_Análisis antes de controles_x000a_Análisis de controles_x000a_Análisis después de controles_x000a_Tratamiento del riesgo"/>
    <s v="Se ajustó la identificación del riesgo._x000a_Se ajustó la redacción y evaluación de los controles según los criterios definidos._x000a_Se incluyeron los controles correctivos._x000a_Se ajustaron las acciones de contingencia._x000a_Se definieron las acciones de tratamiento a implementar en la vigencia 2022._x000a_Se actualizó el contexto de la gestión del proceso._x000a_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
    <s v=""/>
    <s v="_x000a__x000a__x000a__x000a_"/>
    <s v=""/>
    <s v=""/>
    <s v="_x000a__x000a__x000a__x000a_"/>
    <s v=""/>
    <s v=""/>
    <s v="_x000a__x000a__x000a__x000a_"/>
    <s v=""/>
    <s v=""/>
    <s v="_x000a__x000a__x000a__x000a_"/>
    <s v=""/>
    <s v=""/>
    <s v="_x000a__x000a__x000a__x000a_"/>
    <s v=""/>
  </r>
  <r>
    <s v="Estrategia de Tecnologías de la Información y las Comunicaciones"/>
    <s v="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
    <s v="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
    <s v="Jefe Oficina de Tecnologías de la Información y las Comunicaciones"/>
    <s v="Estratégico"/>
    <s v="Formular el Plan Estratégico  de Tecnologías de la Información y las Comunicaciones "/>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x v="0"/>
    <s v="Ejecución y administración de procesos"/>
    <s v="Sí"/>
    <s v="- Conflicto de intereses._x000a_- Desatención a las observaciones encontradas, requisitos legales y técnicos establecidos en la formulación en los proyectos establecidos para la definición del PETI_x000a_- Falta de Transparencia en las actuaciones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 No aplica_x000a__x000a__x000a__x000a_"/>
    <s v="Muy baja (1)"/>
    <n v="0.2"/>
    <s v="Leve (1)"/>
    <s v="Menor (2)"/>
    <s v="Menor (2)"/>
    <s v="Menor (2)"/>
    <s v="Menor (2)"/>
    <s v="Menor (2)"/>
    <s v="Mayor (4)"/>
    <n v="0.8"/>
    <s v="Alto"/>
    <s v="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_x0009__x0009_"/>
    <s v="- 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_x000a_- 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_x000a_- 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_x000a_- 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_x000a_Remitiendo seguimiento trimestral y Seguimiento Trimestral PETI 4204000-FT-1138._x000a_- 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_x0009__x0009__x0009__x0009__x0009__x0009__x0009__x0009_.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La valoración del riesgo después de controles quedó en escala de probabilidad MUY BAJA y el impacto bajo de catastrófico a MAYOR. En consecuencia deja el riesgo en zona resultante ALTA."/>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6 Aplicativo CHIE) Sensibilizar a integrantes de los procesos con el fin de fortalecer la aplicación de controles en los proceso_x000a__x000a__x000a__x000a__x000a__x000a__x000a__x000a__x000a__x000a_________________x000a__x000a_- (AP# 1086 Aplicativo CHIE) Sensibilizar a integrantes de los procesos con el fin de fortalecer la aplicación de controles en los proceso_x000a__x000a__x000a__x000a__x000a__x000a__x000a__x000a__x000a_"/>
    <s v="- Jefe de la OTIC_x000a__x000a__x000a__x000a__x000a__x000a__x000a__x000a__x000a__x000a_________________x000a__x000a_- Jefe de la OTIC_x000a__x000a__x000a__x000a__x000a__x000a__x000a__x000a__x000a_"/>
    <s v="- Sensibilización a los integrantes del proceso_x000a__x000a__x000a__x000a__x000a__x000a__x000a__x000a__x000a__x000a_________________x000a__x000a_- Sensibilización a los integrantes del proceso_x000a__x000a__x000a__x000a__x000a__x000a__x000a__x000a__x000a_"/>
    <s v="28/02/2022_x000a__x000a__x000a__x000a__x000a__x000a__x000a__x000a__x000a__x000a_________________x000a__x000a_28/02/2022_x000a__x000a__x000a__x000a__x000a__x000a__x000a__x000a__x000a_"/>
    <s v="30/05/2022_x000a__x000a__x000a__x000a__x000a__x000a__x000a__x000a__x000a__x000a_________________x000a__x000a_30/05/2022_x000a__x000a__x000a__x000a__x000a__x000a__x000a__x000a__x000a_"/>
    <s v="-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12-15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Evaluación del Sistema de Control Interno"/>
    <s v="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
    <s v="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
    <s v="Jefe Oficina de Control Interno"/>
    <s v="Control"/>
    <s v="Desarrollar la fase de ejecución de la auditoria interna (de gestión o de la calidad), evaluación, reportes o informes de ley o seguimiento."/>
    <s v="Posibilidad de afectación reputacional por uso indebido de información privilegiada para beneficio propio o de un tercero, debido a debilidades en el proceder ético del auditor"/>
    <x v="0"/>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_x000a_- 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9 Aplicativo CHIE) Realizar dos talleres internos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2 talleres internos realizados._x000a__x000a__x000a__x000a__x000a__x000a__x000a__x000a__x000a__x000a_________________x000a__x000a__x000a__x000a__x000a__x000a__x000a__x000a__x000a__x000a__x000a_"/>
    <s v="01/04/2022_x000a__x000a__x000a__x000a__x000a__x000a__x000a__x000a__x000a__x000a_________________x000a__x000a__x000a__x000a__x000a__x000a__x000a__x000a__x000a__x000a__x000a_"/>
    <s v="30/09/2022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s v=""/>
    <s v="_x000a__x000a__x000a__x000a_"/>
    <s v=""/>
    <s v=""/>
    <s v="_x000a__x000a__x000a__x000a_"/>
    <s v=""/>
    <s v=""/>
    <s v="_x000a__x000a__x000a__x000a_"/>
    <s v=""/>
    <s v=""/>
    <s v="_x000a__x000a__x000a__x000a_"/>
    <s v=""/>
    <s v=""/>
    <s v="_x000a__x000a__x000a__x000a_"/>
    <s v=""/>
  </r>
  <r>
    <s v="Gestión de Recursos Físicos"/>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Gestionar los recursos necesarios para el ingreso a bodega y registro en los inventarios de los bienes objeto de solicitu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Leve (1)"/>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_x000a__x000a__x000a__x000a__x000a__x000a__x000a__x000a__x000a__x000a_________________x000a__x000a__x000a__x000a__x000a__x000a__x000a__x000a__x000a__x000a__x000a_"/>
    <s v="- Profesional Especializado y Contratista_x000a_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29/07/2022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r>
  <r>
    <s v="Gestión de Recursos Físicos"/>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Seguimiento y control de la información de los bienes de propiedad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Menor (2)"/>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7 Aplicativo CHIE) Elaborar y consolidar el listado de gestores de inventarios 2022 según delegación realizada por los jefes de dependencia._x000a_- (AP# 1112 Aplicativo CHIE)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_x000a__x000a__x000a__x000a__x000a__x000a__x000a__x000a__x000a_________________x000a__x000a__x000a__x000a__x000a__x000a__x000a__x000a__x000a__x000a__x000a_"/>
    <s v="- Profesional Especializado y Contratista_x000a_- Profesional Universitario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 Evidencias de reunión y listados de asistencia de las socializaciones realizadas._x000a__x000a__x000a__x000a__x000a__x000a__x000a__x000a__x000a_________________x000a__x000a__x000a__x000a__x000a__x000a__x000a__x000a__x000a__x000a__x000a_"/>
    <s v="01/02/2022_x000a_01/02/2022_x000a__x000a__x000a__x000a__x000a__x000a__x000a__x000a__x000a_________________x000a__x000a__x000a__x000a__x000a__x000a__x000a__x000a__x000a__x000a__x000a_"/>
    <s v="29/07/2022_x000a_29/07/2022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Gestión del Sistema Distrital de Servicio a la Ciudadanía"/>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Prestar servicios de información y orientación a la ciudadanía, a través de los canales de interacción del modelo multicanal"/>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0 Aplicativo CHIE)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Red CADE sensibilizados los valores de integridad y las posibles consecuencias disciplinarias establecidas en el Código Disciplinario Único.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14T00:00:00"/>
    <s v="_x000a__x000a_Análisis de controles_x000a__x000a_"/>
    <s v="Se ajustan los controles detectivos y preventivos, acorde con la actualización del procedimiento Administración del Modelo Multicanal de Relacionamiento con la Ciudadanía - Versión 16  (2213300-PR-036)."/>
    <s v=""/>
    <s v="_x000a__x000a__x000a__x000a_"/>
    <s v=""/>
    <s v=""/>
    <s v="_x000a__x000a__x000a__x000a_"/>
    <s v=""/>
  </r>
  <r>
    <s v="Gestión del Sistema Distrital de Servicio a la Ciudadanía"/>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Realizar seguimiento y monitoreo a la gestión de las entidades participantes en la prestación de servicios a la ciudadanía."/>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 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Sin documentar_x000a_- Sin documentar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1 Aplicativo CHIE)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0/2022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s v=""/>
    <s v="_x000a__x000a__x000a__x000a_"/>
    <s v=""/>
    <s v=""/>
    <s v="_x000a__x000a__x000a__x000a_"/>
    <s v=""/>
    <s v=""/>
    <s v="_x000a__x000a__x000a__x000a_"/>
    <s v=""/>
    <s v=""/>
    <s v="_x000a__x000a__x000a__x000a_"/>
    <s v=""/>
  </r>
  <r>
    <s v="Gestión de la Función Archivística y del Patrimonio Documental del Distrito Capital"/>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Prestar el servicio para consulta de los fondos documentales custodiados por el archivo de Bogotá._x000a_Realizar Gestión de las solicitudes internas de documentos históricos"/>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2 Aplicativo CHIE) Actualizar el procedimiento Ingreso de documentos históricos al Archivo de Bogotá 2215300-PR-282 fortaleciendo la definición de los controles_x000a_- (AP# 1092 Aplicativo CHIE) Actualizar el procedimiento Ingreso de documentos históricos al Archivo de Bogotá 2215300-PR-282 fortaleciendo la definición de los controles_x000a_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x000a__x000a_________________x000a__x000a__x000a__x000a__x000a__x000a__x000a__x000a__x000a__x000a__x000a_"/>
    <s v="- Procedimiento Ingreso de documentos históricos al Archivo de Bogotá 2215300-PR-282 actualizado_x000a_- Procedimiento Ingreso de documentos históricos al Archivo de Bogotá 2215300-PR-282 actualizado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15/06/2022_x000a_15/06/2022_x000a__x000a_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Gestión de la Función Archivística y del Patrimonio Documental del Distrito Capital"/>
    <s v="- Director(a) Distrital de Archivo de Bogotá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Director(a)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s v=""/>
    <s v="_x000a__x000a__x000a__x000a_"/>
    <s v=""/>
    <s v=""/>
    <s v="_x000a__x000a__x000a__x000a_"/>
    <s v=""/>
    <s v=""/>
    <s v="_x000a__x000a__x000a__x000a_"/>
    <s v=""/>
  </r>
  <r>
    <s v="Gestión de la Función Archivística y del Patrimonio Documental del Distrito Capital"/>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Diseñar o actualizar instrumentos técnicos para normalizar la gestión documental en el distrito capital._x000a_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 Director Distrital de Archivo de Bogotá_x000a_- Director Distrital de Archivo de Bogotá_x000a__x000a__x000a__x000a__x000a__x000a__x000a__x000a__x000a_________________x000a__x000a__x000a__x000a__x000a__x000a__x000a__x000a__x000a__x000a__x000a_"/>
    <s v="-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10/02/2022_x000a_10/02/2022_x000a__x000a__x000a__x000a__x000a__x000a__x000a__x000a__x000a_________________x000a__x000a__x000a__x000a__x000a__x000a__x000a__x000a__x000a__x000a__x000a_"/>
    <s v="10/06/2022_x000a_10/06/2022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Gestión de la Función Archivística y del Patrimonio Documental del Distrito Capital"/>
    <s v="- Director(a) Distrital de Archivo de Bogotá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Director(a)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s v=""/>
    <s v="_x000a__x000a__x000a__x000a_"/>
    <s v=""/>
    <s v=""/>
    <s v="_x000a__x000a__x000a__x000a_"/>
    <s v=""/>
    <s v=""/>
    <s v="_x000a__x000a__x000a__x000a_"/>
    <s v=""/>
  </r>
  <r>
    <s v="Gestión, Administración y Soporte de infraestructura y Recursos tecnológicos"/>
    <s v="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
    <s v="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
    <s v="Jefe Oficina de Tecnologías de la Información y las Comunicaciones"/>
    <s v="Apoyo operativo"/>
    <s v="Administración  y/o gestión de los recursos de la Infraestructura tecnológica de la secretaria general"/>
    <s v="Posibilidad de afectación reputacional por inadecuado seguimiento a las actividades, debido a exceso de las facultades otorgadas en la administración  y/o gestión de los recursos de la Infraestructura tecnológica de la secretaria general"/>
    <x v="0"/>
    <s v="Fallas tecnológicas"/>
    <s v="No"/>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Procesos de apoyo operativo en el Sistema de Gestión de Calidad_x000a__x000a__x000a__x000a_"/>
    <s v="- No aplica_x000a__x000a__x000a__x000a_"/>
    <s v="Muy baja (1)"/>
    <n v="0.2"/>
    <s v=""/>
    <s v=""/>
    <s v=""/>
    <s v=""/>
    <s v=""/>
    <s v=""/>
    <s v="Moderado (3)"/>
    <n v="0.6"/>
    <s v="Moderado"/>
    <s v="La valoración antes de controles calificó en rara vez toda vez que existe una probabilidad MUY  BAJA  que suceda. _x000a_El impacto arrojó MODERADO  toda vez que impacta  la imagen y metas de la oficina sumado a que es de corrupción. Lo anterior dejó el riesgo en zona resultante como MODERADO."/>
    <s v="- 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_x000a_- 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_x000a_- 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_x000a_- 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_x000a_- 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_x000a_- 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_x000a_- 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_x000a_- 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Preventivo_x000a_- Detectivo_x000a_- Detectivo_x000a_- Detectivo_x000a__x000a__x000a__x000a__x000a__x000a__x000a__x000a__x000a__x000a__x000a__x000a_"/>
    <s v="25%_x000a_25%_x000a_25%_x000a_25%_x000a_2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40%_x000a_30%_x000a_30%_x000a_30%_x000a__x000a__x000a__x000a__x000a__x000a__x000a__x000a__x000a__x000a__x000a__x000a_"/>
    <s v="- 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3343359999999994E-3"/>
    <s v="Moderado (3)"/>
    <n v="0.6"/>
    <s v="Moderado"/>
    <s v="La evaluación después de controles continúa en &quot;MUY BAJA dentro de la escala de probabilidad dada la solidez de los controles. No obstante el impacto continúa MODERADO  aunque la solidez de los controles detectivos es fuerte (por ser de corrupción), lo que deja en zona resultante MOD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8 Aplicativo CHIE) Revisar la precisión de las evidencias que se generan como resultado de la aplicación del control del procedimiento 2213200-PR-101 _x000a__x000a__x000a__x000a__x000a__x000a__x000a__x000a__x000a__x000a_________________x000a__x000a_- (AP# 1087 Aplicativo CHIE) Verificar la pertinencia de las Modificación de 4204000-OT-020 Plan de Contingencia TI-DRP_x000a__x000a__x000a__x000a__x000a__x000a__x000a__x000a__x000a_"/>
    <s v="- Jefe de la OTIC_x000a__x000a__x000a__x000a__x000a__x000a__x000a__x000a__x000a__x000a_________________x000a__x000a_- Jefe de la OTIC_x000a__x000a__x000a__x000a__x000a__x000a__x000a__x000a__x000a_"/>
    <s v="- Procedimiento 2213200-PR-101 Modificado_x000a__x000a__x000a__x000a__x000a__x000a__x000a__x000a__x000a__x000a_________________x000a__x000a_- Modificación de 4204000-OT-020 Plan de Contingencia TI-DRP_x000a__x000a__x000a__x000a__x000a__x000a__x000a__x000a__x000a_"/>
    <s v="30/03/2022_x000a__x000a__x000a__x000a__x000a__x000a__x000a__x000a__x000a__x000a_________________x000a__x000a_01/04/2022_x000a__x000a__x000a__x000a__x000a__x000a__x000a__x000a__x000a_"/>
    <s v="30/05/2022_x000a__x000a__x000a__x000a__x000a__x000a__x000a__x000a__x000a__x000a_________________x000a__x000a_30/07/2022_x000a__x000a__x000a__x000a__x000a__x000a__x000a__x000a__x000a_"/>
    <s v="-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_x000a_- Determinar las acciones a seguir conforme al análisis de los hechos para subsanar de manera inmediata_x000a__x000a__x000a__x000a__x000a__x000a__x000a__x000a_- Actualizar el mapa de riesgos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_x000a_- Acta o evidencia de reunión _x000a__x000a__x000a__x000a__x000a__x000a__x000a__x000a_- Mapa de riesgo  Gestión, Administración y Soporte de infraestructura y Recursos tecnológ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d v="2021-12-06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Gestión de Seguridad y Salud en el Trabajo"/>
    <s v="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
    <s v="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
    <s v="Director(a) de Talento Humano"/>
    <s v="Apoyo operativo"/>
    <s v="Ejecutar actividades de Gestión de Peligros, Riesgos y Amenazas."/>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No"/>
    <s v="- Deficiencias en la administración (custodio, uso y manejo) de los elementos dispuestos para la atención de emergencias en las distintas sedes de la entidad._x000a_- Deficiencias en la utilización de los elementos de protección personal - EPP por parte de los/as servidores/as y colaboradores/as de la entidad._x000a__x000a__x000a__x000a__x000a__x000a__x000a__x000a_"/>
    <s v="- Presiones o motivaciones individuales, sociales o colectivas, que inciten a realizar conductas contrarias al deber ser._x000a__x000a__x000a__x000a__x000a__x000a__x000a__x000a__x000a_"/>
    <s v="- Detrimento patrimonial_x000a_- Investigaciones disciplinarias._x000a_- Generación de reprocesos y desgaste administrativo._x000a_- Pérdida de credibilidad hacia la entidad de parte de los/as servidores/as, colaboradores/as y ciudadanos/as.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edia (3)"/>
    <n v="0.6"/>
    <s v="Menor (2)"/>
    <s v="Moderado (3)"/>
    <s v="Leve (1)"/>
    <s v="Leve (1)"/>
    <s v="Leve (1)"/>
    <s v="Leve (1)"/>
    <s v="Mayor (4)"/>
    <n v="0.8"/>
    <s v="Alto"/>
    <s v="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_x000a__x000a__x000a__x000a__x000a__x000a__x000a__x000a__x000a__x000a__x000a__x000a__x000a__x000a__x000a__x000a__x000a__x000a_________________x000a__x000a__x000a__x000a__x000a__x000a__x000a__x000a__x000a__x000a__x000a_"/>
    <s v="- Director/a Técnico/a de Talento Humano._x000a_- Director/a Técnico/a de Talento Humano._x000a_- Director/a Técnico/a de Talento Humano._x000a__x000a__x000a__x000a__x000a__x000a__x000a__x000a__x000a__x000a__x000a__x000a__x000a__x000a__x000a__x000a__x000a__x000a__x000a_________________x000a__x000a__x000a__x000a__x000a__x000a__x000a__x000a__x000a__x000a__x000a_"/>
    <s v="- Procedimiento 4232000-PR-372 - Gestión de Peligros, Riesgos y Amenazas       actualizado_x000a_- Procedimiento 4232000-PR-372 - Gestión de Peligros, Riesgos y Amenazas       actualizado_x000a_- Procedimiento 4232000-PR-372 - Gestión de Peligros, Riesgos y Amenazas       actualizado_x000a__x000a__x000a__x000a__x000a__x000a__x000a__x000a__x000a__x000a__x000a__x000a__x000a__x000a__x000a__x000a__x000a__x000a__x000a_________________x000a__x000a__x000a__x000a__x000a__x000a__x000a__x000a__x000a__x000a__x000a_"/>
    <s v="15/02/2022_x000a_15/02/2022_x000a_15/02/2022_x000a__x000a__x000a__x000a__x000a__x000a__x000a__x000a__x000a__x000a__x000a__x000a__x000a__x000a__x000a__x000a__x000a__x000a__x000a_________________x000a__x000a__x000a__x000a__x000a__x000a__x000a__x000a__x000a__x000a__x000a_"/>
    <s v="30/06/2022_x000a_30/06/2022_x000a_30/06/2022_x000a__x000a__x000a__x000a__x000a__x000a__x000a__x000a__x000a__x000a__x000a__x000a__x000a__x000a__x000a__x000a__x000a__x000a__x000a_________________x000a__x000a__x000a__x000a__x000a__x000a__x000a__x000a__x000a__x000a__x000a_"/>
    <s v="- (AP# 1111 Aplicativo CHIE) Definir cronograma de verificación a la completitud de los botiquines ubicados en las diferentes sedes de la entidad._x000a__x000a__x000a__x000a__x000a__x000a__x000a__x000a__x000a__x000a_________________x000a__x000a__x000a__x000a__x000a__x000a__x000a__x000a__x000a__x000a__x000a_"/>
    <s v="- Director/a Técnico/a de Talento Humano._x000a__x000a__x000a__x000a__x000a__x000a__x000a__x000a__x000a__x000a_________________x000a__x000a__x000a__x000a__x000a__x000a__x000a__x000a__x000a__x000a__x000a_"/>
    <s v="- Cronograma de verificación a los botiquines en términos de completitud y cumplimiento de las condiciones establecidas en la normatividad aplicable.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15/03/2022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 Seguridad y Salud en el Trabaj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 Seguridad y Salud en el Trabaj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Disponer de los recursos necesarios para garantizar la prestación de los servicios de apoyo administrativo para el cumplimiento de los objetivos de la Secretaría General de la Alcaldía Mayor de Bogotá D.C, y  la gestión de todas las dependencias que la componen."/>
    <s v="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
    <s v="Subdirector(a) de Servicios Administrativos"/>
    <s v="Apoyo operativo"/>
    <s v="Realizar la adquisición del bien o servicio y su legalización "/>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x v="0"/>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4 Aplicativo CHIE) Realizar sensibilización del procedimiento a los jefes de las dependencias de la Secretaría General  y/o sus delegados, con énfasis en la prevención de la materialización del riesgo de corrupción._x000a__x000a__x000a__x000a__x000a__x000a__x000a__x000a__x000a__x000a_________________x000a__x000a__x000a__x000a__x000a__x000a__x000a__x000a__x000a__x000a__x000a_"/>
    <s v="- Subdirector de Servicios Administrativos_x000a__x000a__x000a__x000a__x000a__x000a__x000a__x000a__x000a__x000a_________________x000a__x000a__x000a__x000a__x000a__x000a__x000a__x000a__x000a__x000a__x000a_"/>
    <s v="- Soportes del desarrollo de la sensibilización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07/2022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s v="- Subdirector(a) de Servicios Administrativos_x000a_- Subdirector(a) de Servicios Administrativos._x000a_- Subdirector Servicios Administrativos_x000a__x000a__x000a__x000a__x000a__x000a__x000a_- Subdirector(a) de Servicios Administrativos"/>
    <s v="-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s v=""/>
    <s v="_x000a__x000a__x000a__x000a_"/>
    <s v=""/>
    <s v=""/>
    <s v="_x000a__x000a__x000a__x000a_"/>
    <s v=""/>
  </r>
  <r>
    <s v="Gestión Documental Interna"/>
    <s v="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
    <s v="Inicia con la identificación de necesidades en materia archivística en la Secretaría General, la gestión de la documentación producida y recibida con fin de facilitar el acceso y finaliza con la atención a consultas de la información."/>
    <s v="Subdirector(a) de Servicios Administrativos"/>
    <s v="Apoyo operativo"/>
    <s v="Gestionar y tramitar las comunicaciones oficiales, transferencias documentales, actos administrativos, consulta y préstamo de documentos."/>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x v="0"/>
    <s v="Ejecución y administración de procesos"/>
    <s v="Sí"/>
    <s v="- Dificultad en la articulación de actividades comunes a las dependencias._x000a_- No existe una apropiación frente a la cultura de la gestión documental por parte de los servidores públicos y demás personas involucradas con la entidad._x000a__x000a__x000a__x000a__x000a__x000a__x000a__x000a_"/>
    <s v="- Cambios de estructura organizacional que afecten el desempeño del proceso de gestión documental._x000a_- Altos costos de la tecnología.  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Catastrófico (5)"/>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_x000a_- 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_x000a_- 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5 Aplicativo CHIE)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Profesional Especializado (Subdirección de Servicios Administrativos)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ocumental Interna,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s v=""/>
    <s v="_x000a__x000a__x000a__x000a_"/>
    <s v=""/>
  </r>
  <r>
    <s v="Gestión Estratégica de Talento Humano"/>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Anual de Vacantes y el Plan de Previsión de Recursos Humanos."/>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AP# 1106 Aplicativo CHIE) Expedir la certificación de cumplimiento de requisitos mínimos con base en la información contenida en los soportes (certificaciones académicas o laborales) aportados por el aspirante en su hoja de vida o historia laboral._x000a_- (AP# 1106 Aplicativo CHIE)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_______________x000a__x000a__x000a__x000a__x000a__x000a__x000a__x000a__x000a__x000a__x000a_"/>
    <s v="- Profesional de la Dirección de Talento Humano autorizado por el(la) Director(a) de Talento Humano._x000a_- Director/a Técnico/a de Talento Humano_x000a_- Director/a Técnico/a de Talento Humano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_x000a_- Certificación de cumplimiento de requisitos mínimos proyectada y revisada por los Profesionales de la Dirección de Talento.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1/12/2022_x000a_31/12/2022_x000a_31/12/2022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Estratégica de Talento Humano"/>
    <s v="- Director(a) Técnico(a) de Talento Humano_x000a_- Director/a Técnico/a de Talento Humano y Profesional Especializado o Profesional Universitario de Talento Humano._x000a__x000a__x000a__x000a__x000a__x000a__x000a__x000a_- Director(a) Técnico(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s v=""/>
    <s v="_x000a__x000a__x000a__x000a_"/>
    <s v=""/>
    <s v=""/>
    <s v="_x000a__x000a__x000a__x000a_"/>
    <s v=""/>
    <s v=""/>
    <s v="_x000a__x000a__x000a__x000a_"/>
    <s v=""/>
  </r>
  <r>
    <s v="Gestión Estratégica de Talento Humano"/>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para el pago de nómina"/>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No"/>
    <s v="- Conflicto de intereses._x000a_- Desconocimiento de los principios y valores institucionales._x000a_- Amiguismo._x000a_- Abuso de los privilegios de acceso a la información para la liquidación de nómina por la solicitud y/o aceptación de dádivas_x000a_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7 Aplicativo CHIE) Proyectar para firma de la Subsecretaría Corporativa, la solicitud que se realiza a la Subdirección Financiera, para la expedición del Registro Presupuestal acompañado de los respectivos soportes firmados y aprobados por los responsables._x000a_- (AP# 1107 Aplicativo CHIE)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Profesional Especializado o Profesional Universitario de Talento Humano._x000a_- Profesional Especializado o Profesional Universitario de Talento Humano._x000a__x000a__x000a__x000a__x000a__x000a__x000a__x000a__x000a_________________x000a__x000a__x000a__x000a__x000a__x000a__x000a__x000a__x000a__x000a__x000a_"/>
    <s v="- Memorando en el cual se solicita el registro presupuestal a la Subdirección Financiera._x000a_- Memorando en el cual se solicita el registro presupuestal a la Subdirección Financiera.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1/12/2022_x000a_31/12/2022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Estratégica de Talento Humano"/>
    <s v="- Director(a) Técnico(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Técnico(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s v=""/>
    <s v="_x000a__x000a__x000a__x000a_"/>
    <s v=""/>
    <s v=""/>
    <s v="_x000a__x000a__x000a__x000a_"/>
    <s v=""/>
    <s v=""/>
    <s v="_x000a__x000a__x000a__x000a_"/>
    <s v=""/>
  </r>
  <r>
    <s v="Gestión Financiera"/>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0 Aplicativo CHIE) Realizar seguimiento al avance a oficina de OTIC respecto al desarrollo de las funcionalidades de los aplicativos financieros teniendo en cuenta los requerimientos realizados a los sistemas internos de información derivados de la gestión pagos._x000a_- (AP# 1101 Aplicativo CHIE) Construir una herramienta de validación para la identificación de las cuentas bancarias asociadas a los proveedores que tienen varios contratos suscritos con la Secretaría General_x000a_- (AP# 1102 Aplicativo CHIE) Establecer una herramienta de control del trámite de pagos_x000a__x000a__x000a__x000a__x000a__x000a__x000a__x000a_________________x000a__x000a__x000a__x000a__x000a__x000a__x000a__x000a__x000a__x000a__x000a_"/>
    <s v="- Subdirector Financiero y equipo de pagos_x000a_- Subdirector Financiero y equipo de pagos_x000a_- Subdirector Financiero y equipo de pagos_x000a__x000a__x000a__x000a__x000a__x000a__x000a__x000a_________________x000a__x000a__x000a__x000a__x000a__x000a__x000a__x000a__x000a__x000a__x000a_"/>
    <s v="- Registros de seguimiento al avance en el desarrollo de las funcionalidades de los sistemas internos de información derivados de la gestión de pagos_x000a_- Matriz cuentas bancarias identificadas_x000a_- Matriz Control de Pagos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0/06/2022_x000a_30/06/2022_x000a_30/06/2022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
    <s v="_x000a__x000a__x000a__x000a_"/>
    <s v=""/>
  </r>
  <r>
    <s v="Gestión Financiera"/>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8 Aplicativo CHIE) Solicitar a la oficina de OTIC la realización de capacitaciones relacionadas con cada uno de los aplicativos internos financieros_x000a_- (AP# 1099 Aplicativo CHIE) Realizar seguimiento al avance a oficina de OTIC respecto al desarrollo de las funcionalidades de los  aplicativos financieros teniendo en cuenta los requerimientos realizados a los sistemas internos de información derivados de la gestión contable  _x000a__x000a__x000a__x000a__x000a__x000a__x000a__x000a__x000a_________________x000a__x000a__x000a__x000a__x000a__x000a__x000a__x000a__x000a__x000a__x000a_"/>
    <s v="- Subdirector Financiero y equipo contable_x000a_- Subdirector Financiero y equipo contable_x000a__x000a__x000a__x000a__x000a__x000a__x000a__x000a__x000a_________________x000a__x000a__x000a__x000a__x000a__x000a__x000a__x000a__x000a__x000a__x000a_"/>
    <s v="- Solicitud de la capacitación relacionada con cada uno de los aplicativos internos financieros y evidencia de la participación del equipo contable_x000a_- Registros de seguimiento al avance en el desarrollo de las funcionalidades de los sistemas internos de información derivados de la gestión contable  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0/06/2022_x000a_30/06/2022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 Financiero_x000a_- Profesional de la Subdirección Financiera_x000a_- Profesional de la Subdirección Financiera_x000a__x000a__x000a__x000a__x000a__x000a__x000a_- Subdirector Financiero"/>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Gestión Jurídica"/>
    <s v="Atender  las  necesidades  de  carácter  legal,  propendiendo  por  la  aplicación  de  la  normatividad  vigente  a  cada  uno  de  los procedimientos que se desarrollan en el marco jurídico, defensa institucional y representación judicial y extrajudicial de la Secretaría General."/>
    <s v="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
    <s v="Jefe de Oficina Jurídica"/>
    <s v="Apoyo operativo"/>
    <s v="Gestionar la defensa judicial y extrajudicial de la Secretaría General de la Alcaldía Mayor de Bogotá, D. C."/>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Preventivo_x000a__x000a__x000a__x000a__x000a__x000a__x000a__x000a__x000a__x000a__x000a__x000a__x000a__x000a__x000a__x000a_"/>
    <s v="25%_x000a_25%_x000a_2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4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5919999999999995E-2"/>
    <s v="Moderado (3)"/>
    <n v="0.6"/>
    <s v="Moderado"/>
    <s v="El resultado de la probabilidad es Muy baja, dado que el riesgo no se ha materializado y se tienen 4 controles preventivos. Es impacto es leve ya que se dispone de 3 controles correctivos para disminuir la califica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AP# 1097 Aplicativo CHIE) Realizar estudio, evaluación y análisis de las conciliaciones, procesos y laudos arbitrales que fueron de conocimiento del Comité de Conciliación._x000a__x000a__x000a__x000a__x000a__x000a__x000a__x000a__x000a_________________x000a__x000a__x000a__x000a__x000a__x000a__x000a__x000a__x000a__x000a__x000a_"/>
    <s v="- Jefe de Oficina Jurídica _x000a_- Comité de Conciliación. _x000a__x000a__x000a__x000a__x000a__x000a__x000a__x000a__x000a_________________x000a__x000a__x000a_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_x000a__x000a__x000a__x000a__x000a__x000a__x000a__x000a__x000a_"/>
    <s v="28/02/2022_x000a_01/02/2022_x000a__x000a__x000a__x000a__x000a__x000a__x000a__x000a__x000a_________________x000a__x000a__x000a__x000a__x000a__x000a__x000a__x000a__x000a__x000a__x000a_"/>
    <s v="31/03/2022_x000a_31/12/2022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
    <s v=""/>
    <s v="_x000a__x000a__x000a__x000a_"/>
    <s v=""/>
  </r>
  <r>
    <s v="Asistencia, atención y reparación integral a víctimas del conflicto armado e implementación de acciones de memoria, paz y reconciliación en Bogotá"/>
    <s v="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
    <s v="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
    <s v="Jefe de Oficina Alta Consejería de Paz, Víctimas y la Reconciliación"/>
    <s v="Misional"/>
    <s v="Entregar medidas de ayuda humanitaria inmediata a las personas que llegan a la ciudad de Bogotá y que manifiestan haber sido desplazadas y encontrarse en situación de vulnerabilidad acentuada 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_x000a_- 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_x000a_- 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Aleatori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P# 1082 Aplicativo CHIE) Implementar controles preventivos automátic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 Alto Consejero de Paz, Victimas y Reconciliación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15/02/2022_x000a__x000a__x000a__x000a__x000a__x000a__x000a__x000a__x000a__x000a__x000a__x000a__x000a__x000a__x000a__x000a__x000a__x000a__x000a__x000a__x000a_________________x000a__x000a__x000a__x000a__x000a__x000a__x000a__x000a__x000a__x000a__x000a_"/>
    <s v="31/07/2022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la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Asistencia, atención y reparación integral a víctimas del conflicto armado e implementación de acciones de memoria, paz y reconciliación en Bogotá,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s v=""/>
    <s v="_x000a__x000a__x000a__x000a_"/>
    <s v=""/>
    <s v=""/>
    <s v="_x000a__x000a__x000a__x000a_"/>
    <s v=""/>
    <s v=""/>
    <s v="_x000a__x000a__x000a__x000a_"/>
    <s v=""/>
    <s v=""/>
    <s v="_x000a__x000a__x000a__x000a_"/>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s v="Asesorar  Técnicamente  y  formular  Proyectos  en  materia  TIC,  para  la  ejecución  del  Plan  Distrital  de  Desarrollo  y  las  Políticas, Directrices  y  Lineamientos  TIC  en  el  Distrito  Capital."/>
    <s v="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
    <s v="Jefe de Oficina Alta Consejería Distrital de Tecnologías de la Información y las Comunicaciones -TIC-"/>
    <s v="Misional"/>
    <s v="Ejecutar las Asesorías Técnicas y Proyectos en materia TIC y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Corrupción"/>
    <s v="Fraude interno"/>
    <s v="Sí"/>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4. Promover procesos de transformación digital en la Secretaría General para aportar a la gestión pública eficiente."/>
    <s v="- -- Ningún trámite y/o procedimiento administrativo_x000a__x000a_"/>
    <s v="- Ningún otro proceso en el Sistema de Gestión de Calidad_x000a__x000a__x000a__x000a_"/>
    <s v="- No aplica_x000a__x000a__x000a__x000a_"/>
    <s v="Muy baja (1)"/>
    <n v="0.2"/>
    <s v="Menor (2)"/>
    <s v="Menor (2)"/>
    <s v="Moderado (3)"/>
    <s v="Leve (1)"/>
    <s v="Leve (1)"/>
    <s v="Menor (2)"/>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4 Aplicativo CHIE)  Revisar los formatos asociados al procedimiento, en busca de identificar mejoras que permitan fortalecer la gestión del riesgo._x000a_- (AP# 1085 Aplicativo CHIE) PAA220-010-01 (Daruma): Verificar la implementación de los formatos ajustados._x000a__x000a__x000a__x000a__x000a__x000a__x000a__x000a__x000a_________________x000a__x000a__x000a__x000a__x000a__x000a__x000a__x000a__x000a__x000a__x000a_"/>
    <s v="- Profesionales responsables de Riesgos en la ACDTIC_x000a_- Profesionales responsables de Riesgos en la ACDTIC_x000a__x000a__x000a__x000a__x000a__x000a__x000a__x000a__x000a_________________x000a__x000a__x000a__x000a__x000a__x000a__x000a__x000a__x000a__x000a__x000a_"/>
    <s v="- Reunión de revisión de Formatos._x000a_- Reunión de verificación implementación  de Formatos._x000a__x000a__x000a__x000a__x000a__x000a__x000a__x000a__x000a_________________x000a__x000a__x000a__x000a__x000a__x000a__x000a__x000a__x000a__x000a__x000a_"/>
    <s v="15/03/2022_x000a_01/07/2022_x000a__x000a__x000a__x000a__x000a__x000a__x000a__x000a__x000a_________________x000a__x000a__x000a__x000a__x000a__x000a__x000a__x000a__x000a__x000a__x000a_"/>
    <s v="30/06/2022_x000a_30/12/2022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_x000a_- Actualizar el mapa de riesgos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_x000a_- Mapa de riesg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s v="30/11/2021"/>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9-06T00:00:00"/>
    <s v="_x000a__x000a_Análisis de controles_x000a__x000a_"/>
    <s v="Se ajustaron los controles conforme a la actualización del procedimiento"/>
    <s v=""/>
    <s v="_x000a__x000a__x000a__x000a_"/>
    <s v=""/>
    <s v=""/>
    <s v="_x000a__x000a__x000a__x000a_"/>
    <s v=""/>
    <s v="Oficina de Alta Consejería Distrital de Tecnologías de Información y Comunicaciones - TIC"/>
    <n v="4"/>
  </r>
  <r>
    <x v="1"/>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Verificar los estudios y documentos previo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s v="Corrupción"/>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3 Aplicativo CHIE) Adelantar una socialización a los  enlaces contractuales de las dependencias sobre la estructuración de estudios y documentos previos para adelantar los procesos contractuales con fundamento en los procedimientos internos._x000a_- (AP# 1114 Aplicativo CHIE) Adelantar la actualización de la 4231000-GS-081-Guía para la estructuración de estudios previos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Evidencias de la socialización adelantada_x000a_- Guía para la estructuración de estudios previos-4231000-GS-081 actualizada_x000a__x000a__x000a__x000a__x000a__x000a__x000a__x000a__x000a_________________x000a__x000a__x000a__x000a__x000a__x000a__x000a__x000a__x000a__x000a__x000a_"/>
    <s v="01/07/2022_x000a_01/02/2022_x000a__x000a__x000a__x000a__x000a__x000a__x000a__x000a__x000a_________________x000a__x000a__x000a__x000a__x000a__x000a__x000a__x000a__x000a__x000a__x000a_"/>
    <s v="31/12/2022_x000a_31/08/2022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s v=""/>
    <s v="_x000a__x000a__x000a__x000a_"/>
    <s v=""/>
    <s v=""/>
    <s v="_x000a__x000a__x000a__x000a_"/>
    <s v=""/>
    <s v="Dirección de Contratación"/>
    <n v="4"/>
  </r>
  <r>
    <x v="1"/>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Supervisar la ejecución de los contratos y/o convenios, y la conformidad de los productos, servicios y obras contratados para el proceso."/>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Corrupción"/>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0 Aplicativo CHIE)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s v="Dirección de Contratación"/>
    <n v="8"/>
  </r>
  <r>
    <x v="2"/>
    <s v="Lograr  la  notificación  oportuna  y  ajustada  a  la  normatividad  de  las  decisiones  administrativas  y  establecer  los  fallos  absolutorios o condenatorios,  ajustados  a  la  normativa,  los  procedimientos  y  protocolos  dispuestos  por  la  Secretaría  General,  para  estos  efectos."/>
    <s v="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
    <s v="Jefe Oficina de Control Interno Disciplinario"/>
    <s v="Control"/>
    <s v="Evaluar las quejas o informes e iniciar proceso ordinario o verbal según proceda"/>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Corrupción"/>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Falta de personal para priorizar los procesos disciplinarios que llevan largo tiempo en la dependencia y/o asuntos próximos a vencerse._x000a_- Presentarse una situación de conflicto de interés y no manifestarlo._x000a_- Dificultad en la implementación de la normatividad disciplinaria por modificación de legislación.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6 Aplicativo CHIE) Actualizar los procedimientos verbal y ordinario conforme a la normatividad del nuevo Código General Disciplinario._x000a_- (AP# 1077 Aplicativo CHIE) Definir e implementar una estrategia de divulgación, en materia preventiva disciplinaria, dirigida a los funcionarios y colaboradores de la Secretaría General._x000a_- (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_______________x000a__x000a__x000a__x000a__x000a__x000a__x000a__x000a__x000a__x000a__x000a_"/>
    <s v="- Jefe de la Oficina de Control Interno Disciplinario_x000a_- Jefe de la Oficina de Control Interno Disciplinario_x000a_- Jefe de la Oficina de Control Interno Disciplinario_x000a__x000a__x000a__x000a__x000a__x000a__x000a__x000a_________________x000a__x000a__x000a__x000a__x000a__x000a__x000a__x000a__x000a__x000a__x000a_"/>
    <s v="- Procedimientos verbal y ordinario actualizados._x000a_-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_______________x000a__x000a__x000a__x000a__x000a__x000a__x000a__x000a__x000a__x000a__x000a_"/>
    <s v="01/03/2022_x000a_14/02/2022_x000a_29/04/2022_x000a__x000a__x000a__x000a__x000a__x000a__x000a__x000a_________________x000a__x000a__x000a__x000a__x000a__x000a__x000a__x000a__x000a__x000a__x000a_"/>
    <s v="30/08/2022_x000a_30/11/2022_x000a_31/12/2022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Interno Disciplinario, con el fin de tramitar las actuaciones derivadas de la declaratoria de prescripción y/o caducidad._x000a__x000a__x000a__x000a__x000a__x000a__x000a_- Actualizar el mapa de riesgos Control Disciplinario"/>
    <s v="- Jefe Oficina de Control Interno Disciplinario_x000a_- Jefe Oficina de Control Interno Disciplinario._x000a_- Jefe Oficina de Control Interno Disciplinario._x000a__x000a__x000a__x000a__x000a__x000a__x000a_- Jefe Oficina de Control Interno Disciplinario"/>
    <s v="-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s v=""/>
    <s v="_x000a__x000a__x000a__x000a_"/>
    <s v=""/>
    <s v=""/>
    <s v="_x000a__x000a__x000a__x000a_"/>
    <s v=""/>
    <s v="Oficina de Control Disciplinario Interno"/>
    <n v="4"/>
  </r>
  <r>
    <x v="3"/>
    <s v="Elaborar  los  impresos  de  los  trabajos  de  artes  gráficas  requeridos  por  las  entidades,  organismos  y  órganos  de  control  del  Distrito Capital  y  garantizar  la  eficacia  y  transparencia  pública  con  la  publicación  de  los  actos  y  documentos  administrativos  en  el  Registro Distrital."/>
    <s v="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
    <s v="Subdirector(a) de Imprenta Distrital"/>
    <s v="Misional"/>
    <s v="Recibir y custodiar los insumos y materas primas durante el proceso de producción y elaborar los impresos de conformidad con las características técnicas requeridas hasta la entrega del producto terminado al almacé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Corrupción"/>
    <s v="Fraude interno"/>
    <s v="No"/>
    <s v="- Posible vulnerabilidad en los controles de utilización de infraestructura y del recurso humano._x000a_- Falta de transparencia en las actuaciones._x000a__x000a__x000a__x000a__x000a__x000a__x000a__x000a_"/>
    <s v="- Tendencia a la personalización de productos, los cuales no se elaboran en la Subdirección de Imprenta Distrital._x000a_- Intención de soborno de terceros a funcionarios del Subdirección de Imprenta Distrital, para la realización de trabajos de impresión de artes gráficas, ajenos a la administración distrital._x000a_- Presiones o motivaciones individuales, sociales o colectivas, que inciten a la realizar conductas contrarias al deber ser._x000a__x000a__x000a__x000a__x000a__x000a__x000a_"/>
    <s v="- Reducción de disponibilidades de recursos técnicos, intelectuales y materiales para el cumplimiento de la demanda oficial de servicios._x000a_- La buena reputación de la Subdirección de Imprenta Distrital y por consiguiente la Secretaría General de la Alcaldía Mayor de Bogotá, D.C., se vería afectada, lo cual generaría desconfianza ante las partes interesadas.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Ningún otro proceso en el Sistema de Gestión de Calidad_x000a__x000a__x000a__x000a_"/>
    <s v="- No aplica_x000a__x000a__x000a__x000a_"/>
    <s v="Muy baja (1)"/>
    <n v="0.2"/>
    <s v="Leve (1)"/>
    <s v="Menor (2)"/>
    <s v="Menor (2)"/>
    <s v="Leve (1)"/>
    <s v="Leve (1)"/>
    <s v="Menor (2)"/>
    <s v="Moderado (3)"/>
    <n v="0.6"/>
    <s v="Moderado"/>
    <s v="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_x0009_"/>
    <s v="- 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_x000a_- 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_x000a_- 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7 Aplicativo CHIE) Realizar análisis de los actuales puntos de control del procedimiento de producción de artes gráficas para entidades distritales y su vulnerabilidad para con posibilidad de materialización del riesgo._x000a__x000a__x000a__x000a__x000a__x000a__x000a__x000a__x000a__x000a_________________x000a__x000a__x000a__x000a__x000a__x000a__x000a__x000a__x000a__x000a__x000a_"/>
    <s v="- El (la) Subdirector(a) Técnico(a) de la Imprenta Distrital_x000a__x000a__x000a__x000a__x000a__x000a__x000a__x000a__x000a__x000a_________________x000a__x000a__x000a__x000a__x000a__x000a__x000a__x000a__x000a__x000a__x000a_"/>
    <s v="- Informe de resultados del análisis.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_x000a_- Ejecutar las acciones inherentes a la Subdirección de Imprenta Distrital, determinadas en el fallo,_x000a__x000a__x000a__x000a__x000a__x000a__x000a__x000a_- Actualizar el mapa de riesgos Elaboración de Impresos y Registro Distrital"/>
    <s v="- Subdirector(a) de Imprenta Distrital_x000a_- Subdirector(a) de Imprenta Distrital_x000a__x000a__x000a__x000a__x000a__x000a__x000a__x000a_- Subdirector(a) de Imprenta Distrital"/>
    <s v="-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_x000a_- Plan de acción para el cumplimiento del fallo._x000a__x000a__x000a__x000a__x000a__x000a__x000a__x000a_- Mapa de riesg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proyecto de inversión._x000a_Fila 126, 127, 128, 142 y 143 : Cambio de ejecución a &quot;Siempre&quot;_x000a_Fila 189: Cambio a &quot;Reducir&quot;_x000a_Fila 214,215,215, 224y 225: Se borra contenido inicial  por cambio de solidez._x000a_"/>
    <d v="2021-12-13T00:00:00"/>
    <s v="Identificación del riesgo_x000a_Análisis antes de controles_x000a_Análisis de controles_x000a_Análisis después de controles_x000a_Tratamiento del riesgo"/>
    <s v="Se ajustó la identificación del riesgo._x000a_Se ajustó la redacción y evaluación de los controles según los criterios definidos._x000a_Se incluyeron los controles correctivos._x000a_Se ajustaron las acciones de contingencia._x000a_Se definieron las acciones de tratamiento a implementar en la vigencia 2022._x000a_Se actualizó el contexto de la gestión del proceso._x000a_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
    <s v=""/>
    <s v="_x000a__x000a__x000a__x000a_"/>
    <s v=""/>
    <s v=""/>
    <s v="_x000a__x000a__x000a__x000a_"/>
    <s v=""/>
    <s v=""/>
    <s v="_x000a__x000a__x000a__x000a_"/>
    <s v=""/>
    <s v=""/>
    <s v="_x000a__x000a__x000a__x000a_"/>
    <s v=""/>
    <s v=""/>
    <s v="_x000a__x000a__x000a__x000a_"/>
    <s v=""/>
    <s v="Subdirección de Imprenta Distrital"/>
    <n v="10"/>
  </r>
  <r>
    <x v="4"/>
    <s v="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
    <s v="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
    <s v="Jefe Oficina de Tecnologías de la Información y las Comunicaciones"/>
    <s v="Estratégico"/>
    <s v="Formular el Plan Estratégico  de Tecnologías de la Información y las Comunicaciones "/>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Corrupción"/>
    <s v="Ejecución y administración de procesos"/>
    <s v="Sí"/>
    <s v="- Conflicto de intereses._x000a_- Desatención a las observaciones encontradas, requisitos legales y técnicos establecidos en la formulación en los proyectos establecidos para la definición del PETI_x000a_- Falta de Transparencia en las actuaciones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 No aplica_x000a__x000a__x000a__x000a_"/>
    <s v="Muy baja (1)"/>
    <n v="0.2"/>
    <s v="Leve (1)"/>
    <s v="Menor (2)"/>
    <s v="Menor (2)"/>
    <s v="Menor (2)"/>
    <s v="Menor (2)"/>
    <s v="Menor (2)"/>
    <s v="Mayor (4)"/>
    <n v="0.8"/>
    <s v="Alto"/>
    <s v="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_x0009__x0009_"/>
    <s v="- 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_x000a_- 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_x000a_- 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_x000a_- 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_x000a_Remitiendo seguimiento trimestral y Seguimiento Trimestral PETI 4204000-FT-1138._x000a_- 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_x0009__x0009__x0009__x0009__x0009__x0009__x0009__x0009_.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La valoración del riesgo después de controles quedó en escala de probabilidad MUY BAJA y el impacto bajo de catastrófico a MAYOR. En consecuencia deja el riesgo en zona resultante ALTA."/>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6 Aplicativo CHIE) Sensibilizar a integrantes de los procesos con el fin de fortalecer la aplicación de controles en los proceso_x000a__x000a__x000a__x000a__x000a__x000a__x000a__x000a__x000a__x000a_________________x000a__x000a_- (AP# 1086 Aplicativo CHIE) Sensibilizar a integrantes de los procesos con el fin de fortalecer la aplicación de controles en los proceso_x000a__x000a__x000a__x000a__x000a__x000a__x000a__x000a__x000a_"/>
    <s v="- Jefe de la OTIC_x000a__x000a__x000a__x000a__x000a__x000a__x000a__x000a__x000a__x000a_________________x000a__x000a_- Jefe de la OTIC_x000a__x000a__x000a__x000a__x000a__x000a__x000a__x000a__x000a_"/>
    <s v="- Sensibilización a los integrantes del proceso_x000a__x000a__x000a__x000a__x000a__x000a__x000a__x000a__x000a__x000a_________________x000a__x000a_- Sensibilización a los integrantes del proceso_x000a__x000a__x000a__x000a__x000a__x000a__x000a__x000a__x000a_"/>
    <s v="28/02/2022_x000a__x000a__x000a__x000a__x000a__x000a__x000a__x000a__x000a__x000a_________________x000a__x000a_28/02/2022_x000a__x000a__x000a__x000a__x000a__x000a__x000a__x000a__x000a_"/>
    <s v="30/05/2022_x000a__x000a__x000a__x000a__x000a__x000a__x000a__x000a__x000a__x000a_________________x000a__x000a_30/05/2022_x000a__x000a__x000a__x000a__x000a__x000a__x000a__x000a__x000a_"/>
    <s v="-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12-15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Oficina de Tecnologías de la Información y las Comunicaciones"/>
    <n v="8"/>
  </r>
  <r>
    <x v="5"/>
    <s v="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
    <s v="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
    <s v="Jefe Oficina de Control Interno"/>
    <s v="Control"/>
    <s v="Desarrollar la fase de ejecución de la auditoria interna (de gestión o de la calidad), evaluación, reportes o informes de ley o seguimiento."/>
    <s v="Posibilidad de afectación reputacional por uso indebido de información privilegiada para beneficio propio o de un tercero, debido a debilidades en el proceder ético del auditor"/>
    <s v="Corrupción"/>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_x000a_- 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9 Aplicativo CHIE) Realizar dos talleres internos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2 talleres internos realizados._x000a__x000a__x000a__x000a__x000a__x000a__x000a__x000a__x000a__x000a_________________x000a__x000a__x000a__x000a__x000a__x000a__x000a__x000a__x000a__x000a__x000a_"/>
    <s v="01/04/2022_x000a__x000a__x000a__x000a__x000a__x000a__x000a__x000a__x000a__x000a_________________x000a__x000a__x000a__x000a__x000a__x000a__x000a__x000a__x000a__x000a__x000a_"/>
    <s v="30/09/2022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s v=""/>
    <s v="_x000a__x000a__x000a__x000a_"/>
    <s v=""/>
    <s v=""/>
    <s v="_x000a__x000a__x000a__x000a_"/>
    <s v=""/>
    <s v=""/>
    <s v="_x000a__x000a__x000a__x000a_"/>
    <s v=""/>
    <s v=""/>
    <s v="_x000a__x000a__x000a__x000a_"/>
    <s v=""/>
    <s v=""/>
    <s v="_x000a__x000a__x000a__x000a_"/>
    <s v=""/>
    <s v="Oficina de Control Interno"/>
    <n v="10"/>
  </r>
  <r>
    <x v="6"/>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Gestionar los recursos necesarios para el ingreso a bodega y registro en los inventarios de los bienes objeto de solicitu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Leve (1)"/>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_x000a__x000a__x000a__x000a__x000a__x000a__x000a__x000a__x000a__x000a_________________x000a__x000a__x000a__x000a__x000a__x000a__x000a__x000a__x000a__x000a__x000a_"/>
    <s v="- Profesional Especializado y Contratista_x000a_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29/07/2022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Subdirección de Servicios Administrativos"/>
    <n v="4"/>
  </r>
  <r>
    <x v="6"/>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Seguimiento y control de la información de los bienes de propiedad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Menor (2)"/>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7 Aplicativo CHIE) Elaborar y consolidar el listado de gestores de inventarios 2022 según delegación realizada por los jefes de dependencia._x000a_- (AP# 1112 Aplicativo CHIE)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_x000a__x000a__x000a__x000a__x000a__x000a__x000a__x000a__x000a_________________x000a__x000a__x000a__x000a__x000a__x000a__x000a__x000a__x000a__x000a__x000a_"/>
    <s v="- Profesional Especializado y Contratista_x000a_- Profesional Universitario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 Evidencias de reunión y listados de asistencia de las socializaciones realizadas._x000a__x000a__x000a__x000a__x000a__x000a__x000a__x000a__x000a_________________x000a__x000a__x000a__x000a__x000a__x000a__x000a__x000a__x000a__x000a__x000a_"/>
    <s v="01/02/2022_x000a_01/02/2022_x000a__x000a__x000a__x000a__x000a__x000a__x000a__x000a__x000a_________________x000a__x000a__x000a__x000a__x000a__x000a__x000a__x000a__x000a__x000a__x000a_"/>
    <s v="29/07/2022_x000a_29/07/2022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Subdirección de Servicios Administrativos"/>
    <n v="8"/>
  </r>
  <r>
    <x v="7"/>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Prestar servicios de información y orientación a la ciudadanía, a través de los canales de interacción del modelo multicanal"/>
    <s v="Posibilidad de afectación reputacional por pérdida de credibilidad y confianza en la Secretaría General, debido a realización de cobros indebidos durante la prestación del servicio en el canal presencial de la Red CADE dispuesto para el servicio a la ciudadanía"/>
    <s v="Corrupción"/>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0 Aplicativo CHIE)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Red CADE sensibilizados los valores de integridad y las posibles consecuencias disciplinarias establecidas en el Código Disciplinario Único.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14T00:00:00"/>
    <s v="_x000a__x000a_Análisis de controles_x000a__x000a_"/>
    <s v="Se ajustan los controles detectivos y preventivos, acorde con la actualización del procedimiento Administración del Modelo Multicanal de Relacionamiento con la Ciudadanía - Versión 16  (2213300-PR-036)."/>
    <s v=""/>
    <s v="_x000a__x000a__x000a__x000a_"/>
    <s v=""/>
    <s v=""/>
    <s v="_x000a__x000a__x000a__x000a_"/>
    <s v=""/>
    <s v="Subsecretaría de Servicio a la Ciudadanía"/>
    <n v="4"/>
  </r>
  <r>
    <x v="7"/>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Realizar seguimiento y monitoreo a la gestión de las entidades participantes en la prestación de servicios a la ciudadanía."/>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Corrupción"/>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 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Sin documentar_x000a_- Sin documentar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1 Aplicativo CHIE)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0/2022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s v=""/>
    <s v="_x000a__x000a__x000a__x000a_"/>
    <s v=""/>
    <s v=""/>
    <s v="_x000a__x000a__x000a__x000a_"/>
    <s v=""/>
    <s v=""/>
    <s v="_x000a__x000a__x000a__x000a_"/>
    <s v=""/>
    <s v=""/>
    <s v="_x000a__x000a__x000a__x000a_"/>
    <s v=""/>
    <s v="Subsecretaría de Servicio a la Ciudadanía"/>
    <n v="8"/>
  </r>
  <r>
    <x v="8"/>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Prestar el servicio para consulta de los fondos documentales custodiados por el archivo de Bogotá._x000a_Realizar Gestión de las solicitudes internas de documentos históricos"/>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Corrupción"/>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2 Aplicativo CHIE) Actualizar el procedimiento Ingreso de documentos históricos al Archivo de Bogotá 2215300-PR-282 fortaleciendo la definición de los controles_x000a_- (AP# 1092 Aplicativo CHIE) Actualizar el procedimiento Ingreso de documentos históricos al Archivo de Bogotá 2215300-PR-282 fortaleciendo la definición de los controles_x000a_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x000a__x000a_________________x000a__x000a__x000a__x000a__x000a__x000a__x000a__x000a__x000a__x000a__x000a_"/>
    <s v="- Procedimiento Ingreso de documentos históricos al Archivo de Bogotá 2215300-PR-282 actualizado_x000a_- Procedimiento Ingreso de documentos históricos al Archivo de Bogotá 2215300-PR-282 actualizado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15/06/2022_x000a_15/06/2022_x000a__x000a_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Gestión de la Función Archivística y del Patrimonio Documental del Distrito Capital"/>
    <s v="- Director(a) Distrital de Archivo de Bogotá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Director(a)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s v=""/>
    <s v="_x000a__x000a__x000a__x000a_"/>
    <s v=""/>
    <s v=""/>
    <s v="_x000a__x000a__x000a__x000a_"/>
    <s v=""/>
    <s v=""/>
    <s v="_x000a__x000a__x000a__x000a_"/>
    <s v=""/>
    <s v="Dirección Distrital de Archivo de Bogotá"/>
    <n v="6"/>
  </r>
  <r>
    <x v="8"/>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Diseñar o actualizar instrumentos técnicos para normalizar la gestión documental en el distrito capital._x000a_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upción"/>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 Director Distrital de Archivo de Bogotá_x000a_- Director Distrital de Archivo de Bogotá_x000a__x000a__x000a__x000a__x000a__x000a__x000a__x000a__x000a_________________x000a__x000a__x000a__x000a__x000a__x000a__x000a__x000a__x000a__x000a__x000a_"/>
    <s v="-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10/02/2022_x000a_10/02/2022_x000a__x000a__x000a__x000a__x000a__x000a__x000a__x000a__x000a_________________x000a__x000a__x000a__x000a__x000a__x000a__x000a__x000a__x000a__x000a__x000a_"/>
    <s v="10/06/2022_x000a_10/06/2022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Gestión de la Función Archivística y del Patrimonio Documental del Distrito Capital"/>
    <s v="- Director(a) Distrital de Archivo de Bogotá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Director(a)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s v=""/>
    <s v="_x000a__x000a__x000a__x000a_"/>
    <s v=""/>
    <s v=""/>
    <s v="_x000a__x000a__x000a__x000a_"/>
    <s v=""/>
    <s v=""/>
    <s v="_x000a__x000a__x000a__x000a_"/>
    <s v=""/>
    <s v="Dirección Distrital de Archivo de Bogotá"/>
    <n v="6"/>
  </r>
  <r>
    <x v="9"/>
    <s v="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
    <s v="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
    <s v="Jefe Oficina de Tecnologías de la Información y las Comunicaciones"/>
    <s v="Apoyo operativo"/>
    <s v="Administración  y/o gestión de los recursos de la Infraestructura tecnológica de la secretaria general"/>
    <s v="Posibilidad de afectación reputacional por inadecuado seguimiento a las actividades, debido a exceso de las facultades otorgadas en la administración  y/o gestión de los recursos de la Infraestructura tecnológica de la secretaria general"/>
    <s v="Corrupción"/>
    <s v="Fallas tecnológicas"/>
    <s v="No"/>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Procesos de apoyo operativo en el Sistema de Gestión de Calidad_x000a__x000a__x000a__x000a_"/>
    <s v="- No aplica_x000a__x000a__x000a__x000a_"/>
    <s v="Muy baja (1)"/>
    <n v="0.2"/>
    <s v=""/>
    <s v=""/>
    <s v=""/>
    <s v=""/>
    <s v=""/>
    <s v=""/>
    <s v="Moderado (3)"/>
    <n v="0.6"/>
    <s v="Moderado"/>
    <s v="La valoración antes de controles calificó en rara vez toda vez que existe una probabilidad MUY  BAJA  que suceda. _x000a_El impacto arrojó MODERADO  toda vez que impacta  la imagen y metas de la oficina sumado a que es de corrupción. Lo anterior dejó el riesgo en zona resultante como MODERADO."/>
    <s v="- 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_x000a_- 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_x000a_- 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_x000a_- 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_x000a_- 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_x000a_- 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_x000a_- 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_x000a_- 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Preventivo_x000a_- Detectivo_x000a_- Detectivo_x000a_- Detectivo_x000a__x000a__x000a__x000a__x000a__x000a__x000a__x000a__x000a__x000a__x000a__x000a_"/>
    <s v="25%_x000a_25%_x000a_25%_x000a_25%_x000a_2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40%_x000a_30%_x000a_30%_x000a_30%_x000a__x000a__x000a__x000a__x000a__x000a__x000a__x000a__x000a__x000a__x000a__x000a_"/>
    <s v="- 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3343359999999994E-3"/>
    <s v="Moderado (3)"/>
    <n v="0.6"/>
    <s v="Moderado"/>
    <s v="La evaluación después de controles continúa en &quot;MUY BAJA dentro de la escala de probabilidad dada la solidez de los controles. No obstante el impacto continúa MODERADO  aunque la solidez de los controles detectivos es fuerte (por ser de corrupción), lo que deja en zona resultante MOD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8 Aplicativo CHIE) Revisar la precisión de las evidencias que se generan como resultado de la aplicación del control del procedimiento 2213200-PR-101 _x000a__x000a__x000a__x000a__x000a__x000a__x000a__x000a__x000a__x000a_________________x000a__x000a_- (AP# 1087 Aplicativo CHIE) Verificar la pertinencia de las Modificación de 4204000-OT-020 Plan de Contingencia TI-DRP_x000a__x000a__x000a__x000a__x000a__x000a__x000a__x000a__x000a_"/>
    <s v="- Jefe de la OTIC_x000a__x000a__x000a__x000a__x000a__x000a__x000a__x000a__x000a__x000a_________________x000a__x000a_- Jefe de la OTIC_x000a__x000a__x000a__x000a__x000a__x000a__x000a__x000a__x000a_"/>
    <s v="- Procedimiento 2213200-PR-101 Modificado_x000a__x000a__x000a__x000a__x000a__x000a__x000a__x000a__x000a__x000a_________________x000a__x000a_- Modificación de 4204000-OT-020 Plan de Contingencia TI-DRP_x000a__x000a__x000a__x000a__x000a__x000a__x000a__x000a__x000a_"/>
    <s v="30/03/2022_x000a__x000a__x000a__x000a__x000a__x000a__x000a__x000a__x000a__x000a_________________x000a__x000a_01/04/2022_x000a__x000a__x000a__x000a__x000a__x000a__x000a__x000a__x000a_"/>
    <s v="30/05/2022_x000a__x000a__x000a__x000a__x000a__x000a__x000a__x000a__x000a__x000a_________________x000a__x000a_30/07/2022_x000a__x000a__x000a__x000a__x000a__x000a__x000a__x000a__x000a_"/>
    <s v="-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_x000a_- Determinar las acciones a seguir conforme al análisis de los hechos para subsanar de manera inmediata_x000a__x000a__x000a__x000a__x000a__x000a__x000a__x000a_- Actualizar el mapa de riesgos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_x000a_- Acta o evidencia de reunión _x000a__x000a__x000a__x000a__x000a__x000a__x000a__x000a_- Mapa de riesgo  Gestión, Administración y Soporte de infraestructura y Recursos tecnológ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d v="2021-12-06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Oficina de Tecnologías de la Información y las Comunicaciones"/>
    <n v="14"/>
  </r>
  <r>
    <x v="10"/>
    <s v="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
    <s v="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
    <s v="Director(a) de Talento Humano"/>
    <s v="Apoyo operativo"/>
    <s v="Ejecutar actividades de Gestión de Peligros, Riesgos y Amenazas."/>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Corrupción"/>
    <s v="Fraude interno"/>
    <s v="No"/>
    <s v="- Deficiencias en la administración (custodio, uso y manejo) de los elementos dispuestos para la atención de emergencias en las distintas sedes de la entidad._x000a_- Deficiencias en la utilización de los elementos de protección personal - EPP por parte de los/as servidores/as y colaboradores/as de la entidad._x000a__x000a__x000a__x000a__x000a__x000a__x000a__x000a_"/>
    <s v="- Presiones o motivaciones individuales, sociales o colectivas, que inciten a realizar conductas contrarias al deber ser._x000a__x000a__x000a__x000a__x000a__x000a__x000a__x000a__x000a_"/>
    <s v="- Detrimento patrimonial_x000a_- Investigaciones disciplinarias._x000a_- Generación de reprocesos y desgaste administrativo._x000a_- Pérdida de credibilidad hacia la entidad de parte de los/as servidores/as, colaboradores/as y ciudadanos/as.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edia (3)"/>
    <n v="0.6"/>
    <s v="Menor (2)"/>
    <s v="Moderado (3)"/>
    <s v="Leve (1)"/>
    <s v="Leve (1)"/>
    <s v="Leve (1)"/>
    <s v="Leve (1)"/>
    <s v="Mayor (4)"/>
    <n v="0.8"/>
    <s v="Alto"/>
    <s v="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_x000a__x000a__x000a__x000a__x000a__x000a__x000a__x000a__x000a__x000a__x000a__x000a__x000a__x000a__x000a__x000a__x000a__x000a_________________x000a__x000a__x000a__x000a__x000a__x000a__x000a__x000a__x000a__x000a__x000a_"/>
    <s v="- Director/a Técnico/a de Talento Humano._x000a_- Director/a Técnico/a de Talento Humano._x000a_- Director/a Técnico/a de Talento Humano._x000a__x000a__x000a__x000a__x000a__x000a__x000a__x000a__x000a__x000a__x000a__x000a__x000a__x000a__x000a__x000a__x000a__x000a__x000a_________________x000a__x000a__x000a__x000a__x000a__x000a__x000a__x000a__x000a__x000a__x000a_"/>
    <s v="- Procedimiento 4232000-PR-372 - Gestión de Peligros, Riesgos y Amenazas       actualizado_x000a_- Procedimiento 4232000-PR-372 - Gestión de Peligros, Riesgos y Amenazas       actualizado_x000a_- Procedimiento 4232000-PR-372 - Gestión de Peligros, Riesgos y Amenazas       actualizado_x000a__x000a__x000a__x000a__x000a__x000a__x000a__x000a__x000a__x000a__x000a__x000a__x000a__x000a__x000a__x000a__x000a__x000a__x000a_________________x000a__x000a__x000a__x000a__x000a__x000a__x000a__x000a__x000a__x000a__x000a_"/>
    <s v="15/02/2022_x000a_15/02/2022_x000a_15/02/2022_x000a__x000a__x000a__x000a__x000a__x000a__x000a__x000a__x000a__x000a__x000a__x000a__x000a__x000a__x000a__x000a__x000a__x000a__x000a_________________x000a__x000a__x000a__x000a__x000a__x000a__x000a__x000a__x000a__x000a__x000a_"/>
    <s v="30/06/2022_x000a_30/06/2022_x000a_30/06/2022_x000a__x000a__x000a__x000a__x000a__x000a__x000a__x000a__x000a__x000a__x000a__x000a__x000a__x000a__x000a__x000a__x000a__x000a__x000a_________________x000a__x000a__x000a__x000a__x000a__x000a__x000a__x000a__x000a__x000a__x000a_"/>
    <s v="- (AP# 1111 Aplicativo CHIE) Definir cronograma de verificación a la completitud de los botiquines ubicados en las diferentes sedes de la entidad._x000a__x000a__x000a__x000a__x000a__x000a__x000a__x000a__x000a__x000a_________________x000a__x000a__x000a__x000a__x000a__x000a__x000a__x000a__x000a__x000a__x000a_"/>
    <s v="- Director/a Técnico/a de Talento Humano._x000a__x000a__x000a__x000a__x000a__x000a__x000a__x000a__x000a__x000a_________________x000a__x000a__x000a__x000a__x000a__x000a__x000a__x000a__x000a__x000a__x000a_"/>
    <s v="- Cronograma de verificación a los botiquines en términos de completitud y cumplimiento de las condiciones establecidas en la normatividad aplicable.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15/03/2022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 Seguridad y Salud en el Trabaj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 Seguridad y Salud en el Trabaj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n v="20"/>
  </r>
  <r>
    <x v="11"/>
    <s v="Disponer de los recursos necesarios para garantizar la prestación de los servicios de apoyo administrativo para el cumplimiento de los objetivos de la Secretaría General de la Alcaldía Mayor de Bogotá D.C, y  la gestión de todas las dependencias que la componen."/>
    <s v="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
    <s v="Subdirector(a) de Servicios Administrativos"/>
    <s v="Apoyo operativo"/>
    <s v="Realizar la adquisición del bien o servicio y su legalización "/>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Corrupción"/>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4 Aplicativo CHIE) Realizar sensibilización del procedimiento a los jefes de las dependencias de la Secretaría General  y/o sus delegados, con énfasis en la prevención de la materialización del riesgo de corrupción._x000a__x000a__x000a__x000a__x000a__x000a__x000a__x000a__x000a__x000a_________________x000a__x000a__x000a__x000a__x000a__x000a__x000a__x000a__x000a__x000a__x000a_"/>
    <s v="- Subdirector de Servicios Administrativos_x000a__x000a__x000a__x000a__x000a__x000a__x000a__x000a__x000a__x000a_________________x000a__x000a__x000a__x000a__x000a__x000a__x000a__x000a__x000a__x000a__x000a_"/>
    <s v="- Soportes del desarrollo de la sensibilización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07/2022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s v="- Subdirector(a) de Servicios Administrativos_x000a_- Subdirector(a) de Servicios Administrativos._x000a_- Subdirector Servicios Administrativos_x000a__x000a__x000a__x000a__x000a__x000a__x000a_- Subdirector(a) de Servicios Administrativos"/>
    <s v="-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s v=""/>
    <s v="_x000a__x000a__x000a__x000a_"/>
    <s v=""/>
    <s v=""/>
    <s v="_x000a__x000a__x000a__x000a_"/>
    <s v=""/>
    <s v="Subdirección de Servicios Administrativos"/>
    <n v="4"/>
  </r>
  <r>
    <x v="12"/>
    <s v="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
    <s v="Inicia con la identificación de necesidades en materia archivística en la Secretaría General, la gestión de la documentación producida y recibida con fin de facilitar el acceso y finaliza con la atención a consultas de la información."/>
    <s v="Subdirector(a) de Servicios Administrativos"/>
    <s v="Apoyo operativo"/>
    <s v="Gestionar y tramitar las comunicaciones oficiales, transferencias documentales, actos administrativos, consulta y préstamo de documentos."/>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Corrupción"/>
    <s v="Ejecución y administración de procesos"/>
    <s v="Sí"/>
    <s v="- Dificultad en la articulación de actividades comunes a las dependencias._x000a_- No existe una apropiación frente a la cultura de la gestión documental por parte de los servidores públicos y demás personas involucradas con la entidad._x000a__x000a__x000a__x000a__x000a__x000a__x000a__x000a_"/>
    <s v="- Cambios de estructura organizacional que afecten el desempeño del proceso de gestión documental._x000a_- Altos costos de la tecnología.  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Catastrófico (5)"/>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_x000a_- 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_x000a_- 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5 Aplicativo CHIE)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Profesional Especializado (Subdirección de Servicios Administrativos)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ocumental Interna,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s v=""/>
    <s v="_x000a__x000a__x000a__x000a_"/>
    <s v=""/>
    <s v="Subdirección de Servicios Administrativos"/>
    <n v="10"/>
  </r>
  <r>
    <x v="13"/>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Anual de Vacantes y el Plan de Previsión de Recursos Humanos."/>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upción"/>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AP# 1106 Aplicativo CHIE) Expedir la certificación de cumplimiento de requisitos mínimos con base en la información contenida en los soportes (certificaciones académicas o laborales) aportados por el aspirante en su hoja de vida o historia laboral._x000a_- (AP# 1106 Aplicativo CHIE)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_______________x000a__x000a__x000a__x000a__x000a__x000a__x000a__x000a__x000a__x000a__x000a_"/>
    <s v="- Profesional de la Dirección de Talento Humano autorizado por el(la) Director(a) de Talento Humano._x000a_- Director/a Técnico/a de Talento Humano_x000a_- Director/a Técnico/a de Talento Humano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_x000a_- Certificación de cumplimiento de requisitos mínimos proyectada y revisada por los Profesionales de la Dirección de Talento.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1/12/2022_x000a_31/12/2022_x000a_31/12/2022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Estratégica de Talento Humano"/>
    <s v="- Director(a) Técnico(a) de Talento Humano_x000a_- Director/a Técnico/a de Talento Humano y Profesional Especializado o Profesional Universitario de Talento Humano._x000a__x000a__x000a__x000a__x000a__x000a__x000a__x000a_- Director(a) Técnico(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s v=""/>
    <s v="_x000a__x000a__x000a__x000a_"/>
    <s v=""/>
    <s v=""/>
    <s v="_x000a__x000a__x000a__x000a_"/>
    <s v=""/>
    <s v=""/>
    <s v="_x000a__x000a__x000a__x000a_"/>
    <s v=""/>
    <s v="Dirección de Talento Humano"/>
    <n v="6"/>
  </r>
  <r>
    <x v="13"/>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para el pago de nómina"/>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Corrupción"/>
    <s v="Fraude interno"/>
    <s v="No"/>
    <s v="- Conflicto de intereses._x000a_- Desconocimiento de los principios y valores institucionales._x000a_- Amiguismo._x000a_- Abuso de los privilegios de acceso a la información para la liquidación de nómina por la solicitud y/o aceptación de dádivas_x000a_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7 Aplicativo CHIE) Proyectar para firma de la Subsecretaría Corporativa, la solicitud que se realiza a la Subdirección Financiera, para la expedición del Registro Presupuestal acompañado de los respectivos soportes firmados y aprobados por los responsables._x000a_- (AP# 1107 Aplicativo CHIE)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Profesional Especializado o Profesional Universitario de Talento Humano._x000a_- Profesional Especializado o Profesional Universitario de Talento Humano._x000a__x000a__x000a__x000a__x000a__x000a__x000a__x000a__x000a_________________x000a__x000a__x000a__x000a__x000a__x000a__x000a__x000a__x000a__x000a__x000a_"/>
    <s v="- Memorando en el cual se solicita el registro presupuestal a la Subdirección Financiera._x000a_- Memorando en el cual se solicita el registro presupuestal a la Subdirección Financiera.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1/12/2022_x000a_31/12/2022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Estratégica de Talento Humano"/>
    <s v="- Director(a) Técnico(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Técnico(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s v=""/>
    <s v="_x000a__x000a__x000a__x000a_"/>
    <s v=""/>
    <s v=""/>
    <s v="_x000a__x000a__x000a__x000a_"/>
    <s v=""/>
    <s v=""/>
    <s v="_x000a__x000a__x000a__x000a_"/>
    <s v=""/>
    <s v="Dirección de Talento Humano"/>
    <n v="6"/>
  </r>
  <r>
    <x v="14"/>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Corrupción"/>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0 Aplicativo CHIE) Realizar seguimiento al avance a oficina de OTIC respecto al desarrollo de las funcionalidades de los aplicativos financieros teniendo en cuenta los requerimientos realizados a los sistemas internos de información derivados de la gestión pagos._x000a_- (AP# 1101 Aplicativo CHIE) Construir una herramienta de validación para la identificación de las cuentas bancarias asociadas a los proveedores que tienen varios contratos suscritos con la Secretaría General_x000a_- (AP# 1102 Aplicativo CHIE) Establecer una herramienta de control del trámite de pagos_x000a__x000a__x000a__x000a__x000a__x000a__x000a__x000a_________________x000a__x000a__x000a__x000a__x000a__x000a__x000a__x000a__x000a__x000a__x000a_"/>
    <s v="- Subdirector Financiero y equipo de pagos_x000a_- Subdirector Financiero y equipo de pagos_x000a_- Subdirector Financiero y equipo de pagos_x000a__x000a__x000a__x000a__x000a__x000a__x000a__x000a_________________x000a__x000a__x000a__x000a__x000a__x000a__x000a__x000a__x000a__x000a__x000a_"/>
    <s v="- Registros de seguimiento al avance en el desarrollo de las funcionalidades de los sistemas internos de información derivados de la gestión de pagos_x000a_- Matriz cuentas bancarias identificadas_x000a_- Matriz Control de Pagos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0/06/2022_x000a_30/06/2022_x000a_30/06/2022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
    <s v="_x000a__x000a__x000a__x000a_"/>
    <s v=""/>
    <s v="Subdirección Financiera"/>
    <n v="10"/>
  </r>
  <r>
    <x v="14"/>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s v="Corrupción"/>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8 Aplicativo CHIE) Solicitar a la oficina de OTIC la realización de capacitaciones relacionadas con cada uno de los aplicativos internos financieros_x000a_- (AP# 1099 Aplicativo CHIE) Realizar seguimiento al avance a oficina de OTIC respecto al desarrollo de las funcionalidades de los  aplicativos financieros teniendo en cuenta los requerimientos realizados a los sistemas internos de información derivados de la gestión contable  _x000a__x000a__x000a__x000a__x000a__x000a__x000a__x000a__x000a_________________x000a__x000a__x000a__x000a__x000a__x000a__x000a__x000a__x000a__x000a__x000a_"/>
    <s v="- Subdirector Financiero y equipo contable_x000a_- Subdirector Financiero y equipo contable_x000a__x000a__x000a__x000a__x000a__x000a__x000a__x000a__x000a_________________x000a__x000a__x000a__x000a__x000a__x000a__x000a__x000a__x000a__x000a__x000a_"/>
    <s v="- Solicitud de la capacitación relacionada con cada uno de los aplicativos internos financieros y evidencia de la participación del equipo contable_x000a_- Registros de seguimiento al avance en el desarrollo de las funcionalidades de los sistemas internos de información derivados de la gestión contable  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0/06/2022_x000a_30/06/2022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 Financiero_x000a_- Profesional de la Subdirección Financiera_x000a_- Profesional de la Subdirección Financiera_x000a__x000a__x000a__x000a__x000a__x000a__x000a_- Subdirector Financiero"/>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Subdirección Financiera"/>
    <n v="8"/>
  </r>
  <r>
    <x v="15"/>
    <s v="Atender  las  necesidades  de  carácter  legal,  propendiendo  por  la  aplicación  de  la  normatividad  vigente  a  cada  uno  de  los procedimientos que se desarrollan en el marco jurídico, defensa institucional y representación judicial y extrajudicial de la Secretaría General."/>
    <s v="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
    <s v="Jefe de Oficina Jurídica"/>
    <s v="Apoyo operativo"/>
    <s v="Gestionar la defensa judicial y extrajudicial de la Secretaría General de la Alcaldía Mayor de Bogotá, D. C."/>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Corrupción"/>
    <s v="Fraude interno"/>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Preventivo_x000a__x000a__x000a__x000a__x000a__x000a__x000a__x000a__x000a__x000a__x000a__x000a__x000a__x000a__x000a__x000a_"/>
    <s v="25%_x000a_25%_x000a_2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4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5919999999999995E-2"/>
    <s v="Moderado (3)"/>
    <n v="0.6"/>
    <s v="Moderado"/>
    <s v="El resultado de la probabilidad es Muy baja, dado que el riesgo no se ha materializado y se tienen 4 controles preventivos. Es impacto es leve ya que se dispone de 3 controles correctivos para disminuir la califica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AP# 1097 Aplicativo CHIE) Realizar estudio, evaluación y análisis de las conciliaciones, procesos y laudos arbitrales que fueron de conocimiento del Comité de Conciliación._x000a__x000a__x000a__x000a__x000a__x000a__x000a__x000a__x000a_________________x000a__x000a__x000a__x000a__x000a__x000a__x000a__x000a__x000a__x000a__x000a_"/>
    <s v="- Jefe de Oficina Jurídica _x000a_- Comité de Conciliación. _x000a__x000a__x000a__x000a__x000a__x000a__x000a__x000a__x000a_________________x000a__x000a__x000a_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_x000a__x000a__x000a__x000a__x000a__x000a__x000a__x000a__x000a_"/>
    <s v="28/02/2022_x000a_01/02/2022_x000a__x000a__x000a__x000a__x000a__x000a__x000a__x000a__x000a_________________x000a__x000a__x000a__x000a__x000a__x000a__x000a__x000a__x000a__x000a__x000a_"/>
    <s v="31/03/2022_x000a_31/12/2022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
    <s v=""/>
    <s v="_x000a__x000a__x000a__x000a_"/>
    <s v=""/>
    <s v="Oficina Jurídica"/>
    <n v="2"/>
  </r>
  <r>
    <x v="16"/>
    <s v="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
    <s v="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
    <s v="Jefe de Oficina Alta Consejería de Paz, Víctimas y la Reconciliación"/>
    <s v="Misional"/>
    <s v="Entregar medidas de ayuda humanitaria inmediata a las personas que llegan a la ciudad de Bogotá y que manifiestan haber sido desplazadas y encontrarse en situación de vulnerabilidad acentuada 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Corrupción"/>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_x000a_- 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_x000a_- 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Aleatori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P# 1082 Aplicativo CHIE) Implementar controles preventivos automátic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 Alto Consejero de Paz, Victimas y Reconciliación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15/02/2022_x000a__x000a__x000a__x000a__x000a__x000a__x000a__x000a__x000a__x000a__x000a__x000a__x000a__x000a__x000a__x000a__x000a__x000a__x000a__x000a__x000a_________________x000a__x000a__x000a__x000a__x000a__x000a__x000a__x000a__x000a__x000a__x000a_"/>
    <s v="31/07/2022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la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Asistencia, atención y reparación integral a víctimas del conflicto armado e implementación de acciones de memoria, paz y reconciliación en Bogotá,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s v=""/>
    <s v="_x000a__x000a__x000a__x000a_"/>
    <s v=""/>
    <s v=""/>
    <s v="_x000a__x000a__x000a__x000a_"/>
    <s v=""/>
    <s v=""/>
    <s v="_x000a__x000a__x000a__x000a_"/>
    <s v=""/>
    <s v=""/>
    <s v="_x000a__x000a__x000a__x000a_"/>
    <s v=""/>
    <s v="Oficina de Alta Consejería de Paz, Víctimas y Reconciliación"/>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4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A5" firstHeaderRow="1" firstDataRow="1" firstDataCol="1"/>
  <pivotFields count="103">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2">
    <i>
      <x/>
    </i>
    <i t="grand">
      <x/>
    </i>
  </rowItems>
  <colItems count="1">
    <i/>
  </colItems>
  <formats count="7">
    <format dxfId="42">
      <pivotArea type="all" dataOnly="0" outline="0" fieldPosition="0"/>
    </format>
    <format dxfId="41">
      <pivotArea outline="0" collapsedLevelsAreSubtotals="1" fieldPosition="0"/>
    </format>
    <format dxfId="40">
      <pivotArea field="7" type="button" dataOnly="0" labelOnly="1" outline="0" axis="axisRow" fieldPosition="0"/>
    </format>
    <format dxfId="39">
      <pivotArea dataOnly="0" labelOnly="1" fieldPosition="0">
        <references count="1">
          <reference field="7" count="0"/>
        </references>
      </pivotArea>
    </format>
    <format dxfId="38">
      <pivotArea dataOnly="0" labelOnly="1" fieldPosition="0">
        <references count="1">
          <reference field="7" count="0" defaultSubtotal="1"/>
        </references>
      </pivotArea>
    </format>
    <format dxfId="37">
      <pivotArea dataOnly="0" labelOnly="1" grandRow="1" outline="0" fieldPosition="0"/>
    </format>
    <format dxfId="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A98CCD-CF3C-4E09-9BD2-B5E768ECEEF1}" name="TablaDinámica3" cacheId="4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Procesos / Proyectos de inversión">
  <location ref="A4:B22" firstHeaderRow="1" firstDataRow="1" firstDataCol="1"/>
  <pivotFields count="105">
    <pivotField axis="axisRow" showAll="0">
      <items count="24">
        <item m="1" x="19"/>
        <item m="1" x="18"/>
        <item x="0"/>
        <item x="16"/>
        <item m="1" x="17"/>
        <item x="1"/>
        <item x="2"/>
        <item m="1" x="22"/>
        <item x="3"/>
        <item x="4"/>
        <item x="5"/>
        <item m="1" x="21"/>
        <item x="8"/>
        <item x="6"/>
        <item x="10"/>
        <item x="11"/>
        <item x="7"/>
        <item x="12"/>
        <item x="13"/>
        <item x="14"/>
        <item x="15"/>
        <item x="9"/>
        <item m="1" x="20"/>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5"/>
    </i>
    <i>
      <x v="6"/>
    </i>
    <i>
      <x v="8"/>
    </i>
    <i>
      <x v="9"/>
    </i>
    <i>
      <x v="10"/>
    </i>
    <i>
      <x v="12"/>
    </i>
    <i>
      <x v="13"/>
    </i>
    <i>
      <x v="14"/>
    </i>
    <i>
      <x v="15"/>
    </i>
    <i>
      <x v="16"/>
    </i>
    <i>
      <x v="17"/>
    </i>
    <i>
      <x v="18"/>
    </i>
    <i>
      <x v="19"/>
    </i>
    <i>
      <x v="20"/>
    </i>
    <i>
      <x v="21"/>
    </i>
    <i t="grand">
      <x/>
    </i>
  </rowItems>
  <colItems count="1">
    <i/>
  </colItems>
  <dataFields count="1">
    <dataField name="Número de riesgos" fld="6" subtotal="count" baseField="0" baseItem="0"/>
  </dataFields>
  <formats count="14">
    <format dxfId="35">
      <pivotArea type="all" dataOnly="0" outline="0" fieldPosition="0"/>
    </format>
    <format dxfId="34">
      <pivotArea outline="0" collapsedLevelsAreSubtotals="1" fieldPosition="0"/>
    </format>
    <format dxfId="33">
      <pivotArea dataOnly="0" labelOnly="1" grandRow="1" outline="0" fieldPosition="0"/>
    </format>
    <format dxfId="32">
      <pivotArea dataOnly="0" labelOnly="1" outline="0" axis="axisValues" fieldPosition="0"/>
    </format>
    <format dxfId="31">
      <pivotArea type="all" dataOnly="0" outline="0" fieldPosition="0"/>
    </format>
    <format dxfId="30">
      <pivotArea outline="0" collapsedLevelsAreSubtotals="1" fieldPosition="0"/>
    </format>
    <format dxfId="29">
      <pivotArea dataOnly="0" labelOnly="1" grandRow="1" outline="0" fieldPosition="0"/>
    </format>
    <format dxfId="28">
      <pivotArea dataOnly="0" labelOnly="1" outline="0" axis="axisValues" fieldPosition="0"/>
    </format>
    <format dxfId="27">
      <pivotArea collapsedLevelsAreSubtotals="1" fieldPosition="0">
        <references count="1">
          <reference field="0" count="21">
            <x v="1"/>
            <x v="2"/>
            <x v="3"/>
            <x v="4"/>
            <x v="5"/>
            <x v="6"/>
            <x v="7"/>
            <x v="8"/>
            <x v="9"/>
            <x v="10"/>
            <x v="11"/>
            <x v="12"/>
            <x v="13"/>
            <x v="14"/>
            <x v="15"/>
            <x v="16"/>
            <x v="17"/>
            <x v="18"/>
            <x v="19"/>
            <x v="20"/>
            <x v="21"/>
          </reference>
        </references>
      </pivotArea>
    </format>
    <format dxfId="26">
      <pivotArea dataOnly="0" labelOnly="1" fieldPosition="0">
        <references count="1">
          <reference field="0" count="21">
            <x v="1"/>
            <x v="2"/>
            <x v="3"/>
            <x v="4"/>
            <x v="5"/>
            <x v="6"/>
            <x v="7"/>
            <x v="8"/>
            <x v="9"/>
            <x v="10"/>
            <x v="11"/>
            <x v="12"/>
            <x v="13"/>
            <x v="14"/>
            <x v="15"/>
            <x v="16"/>
            <x v="17"/>
            <x v="18"/>
            <x v="19"/>
            <x v="20"/>
            <x v="21"/>
          </reference>
        </references>
      </pivotArea>
    </format>
    <format dxfId="25">
      <pivotArea collapsedLevelsAreSubtotals="1" fieldPosition="0">
        <references count="1">
          <reference field="0" count="6">
            <x v="6"/>
            <x v="7"/>
            <x v="10"/>
            <x v="13"/>
            <x v="19"/>
            <x v="20"/>
          </reference>
        </references>
      </pivotArea>
    </format>
    <format dxfId="24">
      <pivotArea dataOnly="0" labelOnly="1" fieldPosition="0">
        <references count="1">
          <reference field="0" count="6">
            <x v="6"/>
            <x v="7"/>
            <x v="10"/>
            <x v="13"/>
            <x v="19"/>
            <x v="20"/>
          </reference>
        </references>
      </pivotArea>
    </format>
    <format dxfId="23">
      <pivotArea outline="0" collapsedLevelsAreSubtotals="1" fieldPosition="0"/>
    </format>
    <format dxfId="22">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V1" workbookViewId="0">
      <selection activeCell="AJ6" sqref="AJ6"/>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55" t="s">
        <v>263</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327</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330</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326</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331</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325</v>
      </c>
      <c r="U4" s="26" t="s">
        <v>101</v>
      </c>
      <c r="W4" s="35" t="s">
        <v>102</v>
      </c>
      <c r="Z4" s="18" t="s">
        <v>103</v>
      </c>
      <c r="AA4" s="28" t="s">
        <v>104</v>
      </c>
      <c r="AB4" s="18" t="s">
        <v>105</v>
      </c>
      <c r="AC4" s="18" t="s">
        <v>106</v>
      </c>
      <c r="AD4" s="36" t="s">
        <v>107</v>
      </c>
      <c r="AF4" s="22" t="s">
        <v>85</v>
      </c>
      <c r="AG4" s="17" t="s">
        <v>108</v>
      </c>
      <c r="AH4" s="47" t="e">
        <f>IF(#REF!="","",#REF!)</f>
        <v>#REF!</v>
      </c>
      <c r="AI4" s="56">
        <v>43830</v>
      </c>
      <c r="AJ4" s="47" t="s">
        <v>332</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322</v>
      </c>
      <c r="U5" s="26" t="s">
        <v>121</v>
      </c>
      <c r="W5" s="38" t="s">
        <v>122</v>
      </c>
      <c r="AB5" s="18" t="s">
        <v>123</v>
      </c>
      <c r="AC5" s="18" t="s">
        <v>124</v>
      </c>
      <c r="AG5" s="17" t="s">
        <v>125</v>
      </c>
      <c r="AH5" s="47" t="e">
        <f>IF(#REF!="","",#REF!)</f>
        <v>#REF!</v>
      </c>
      <c r="AI5" s="57"/>
      <c r="AJ5" s="47" t="s">
        <v>257</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324</v>
      </c>
      <c r="U6" s="26" t="s">
        <v>323</v>
      </c>
      <c r="AG6" s="17" t="s">
        <v>648</v>
      </c>
      <c r="AH6" s="47" t="e">
        <f>IF(#REF!="","",#REF!)</f>
        <v>#REF!</v>
      </c>
      <c r="AI6" s="58"/>
      <c r="AJ6" s="47" t="s">
        <v>649</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245</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251</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333</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334</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250</v>
      </c>
    </row>
    <row r="12" spans="1:36" ht="90" x14ac:dyDescent="0.25">
      <c r="B12" s="37"/>
      <c r="C12" s="17" t="s">
        <v>179</v>
      </c>
      <c r="D12" s="18" t="s">
        <v>180</v>
      </c>
      <c r="E12" s="18" t="s">
        <v>111</v>
      </c>
      <c r="L12" s="18" t="s">
        <v>181</v>
      </c>
      <c r="AG12" s="17" t="s">
        <v>168</v>
      </c>
      <c r="AH12" s="47" t="e">
        <f>IF(#REF!="","",#REF!)</f>
        <v>#REF!</v>
      </c>
      <c r="AJ12" s="47" t="s">
        <v>333</v>
      </c>
    </row>
    <row r="13" spans="1:36" ht="90" x14ac:dyDescent="0.25">
      <c r="B13" s="37"/>
      <c r="C13" s="17" t="s">
        <v>182</v>
      </c>
      <c r="D13" s="18" t="s">
        <v>183</v>
      </c>
      <c r="E13" s="18" t="s">
        <v>38</v>
      </c>
      <c r="L13" s="18" t="s">
        <v>184</v>
      </c>
      <c r="AG13" s="17" t="s">
        <v>185</v>
      </c>
      <c r="AH13" s="47" t="e">
        <f>IF(#REF!="","",#REF!)</f>
        <v>#REF!</v>
      </c>
      <c r="AJ13" s="47" t="s">
        <v>252</v>
      </c>
    </row>
    <row r="14" spans="1:36" ht="75" x14ac:dyDescent="0.25">
      <c r="B14" s="37"/>
      <c r="C14" s="17" t="s">
        <v>186</v>
      </c>
      <c r="D14" s="18" t="s">
        <v>187</v>
      </c>
      <c r="E14" s="18" t="s">
        <v>38</v>
      </c>
      <c r="L14" s="18" t="s">
        <v>188</v>
      </c>
      <c r="AG14" s="17" t="s">
        <v>189</v>
      </c>
      <c r="AH14" s="47" t="e">
        <f>IF(#REF!="","",#REF!)</f>
        <v>#REF!</v>
      </c>
      <c r="AJ14" s="1" t="s">
        <v>335</v>
      </c>
    </row>
    <row r="15" spans="1:36" ht="60" x14ac:dyDescent="0.25">
      <c r="B15" s="37"/>
      <c r="C15" s="17" t="s">
        <v>190</v>
      </c>
      <c r="D15" s="18" t="s">
        <v>191</v>
      </c>
      <c r="E15" s="18" t="s">
        <v>111</v>
      </c>
      <c r="L15" s="18" t="s">
        <v>192</v>
      </c>
      <c r="AG15" s="17" t="s">
        <v>193</v>
      </c>
      <c r="AH15" s="47" t="e">
        <f>IF(#REF!="","",#REF!)</f>
        <v>#REF!</v>
      </c>
      <c r="AJ15" s="47" t="s">
        <v>259</v>
      </c>
    </row>
    <row r="16" spans="1:36" ht="90" x14ac:dyDescent="0.25">
      <c r="B16" s="37"/>
      <c r="C16" s="17" t="s">
        <v>194</v>
      </c>
      <c r="D16" s="18" t="s">
        <v>195</v>
      </c>
      <c r="E16" s="18" t="s">
        <v>111</v>
      </c>
      <c r="L16" s="18" t="s">
        <v>196</v>
      </c>
      <c r="AG16" s="17" t="s">
        <v>197</v>
      </c>
      <c r="AH16" s="47" t="e">
        <f>IF(#REF!="","",#REF!)</f>
        <v>#REF!</v>
      </c>
      <c r="AJ16" s="47" t="s">
        <v>247</v>
      </c>
    </row>
    <row r="17" spans="2:36" ht="75" x14ac:dyDescent="0.25">
      <c r="B17" s="37"/>
      <c r="C17" s="17" t="s">
        <v>198</v>
      </c>
      <c r="D17" s="18" t="s">
        <v>199</v>
      </c>
      <c r="E17" s="18" t="s">
        <v>111</v>
      </c>
      <c r="L17" s="18" t="s">
        <v>200</v>
      </c>
      <c r="AG17" s="17" t="s">
        <v>201</v>
      </c>
      <c r="AJ17" s="47" t="s">
        <v>259</v>
      </c>
    </row>
    <row r="18" spans="2:36" ht="75" x14ac:dyDescent="0.25">
      <c r="B18" s="37"/>
      <c r="C18" s="17" t="s">
        <v>202</v>
      </c>
      <c r="D18" s="18" t="s">
        <v>203</v>
      </c>
      <c r="E18" s="18" t="s">
        <v>38</v>
      </c>
      <c r="L18" s="40" t="s">
        <v>204</v>
      </c>
      <c r="AG18" s="17" t="s">
        <v>205</v>
      </c>
      <c r="AJ18" s="47" t="s">
        <v>249</v>
      </c>
    </row>
    <row r="19" spans="2:36" ht="75" x14ac:dyDescent="0.25">
      <c r="B19" s="37"/>
      <c r="C19" s="17" t="s">
        <v>206</v>
      </c>
      <c r="D19" s="18" t="s">
        <v>207</v>
      </c>
      <c r="E19" s="18" t="s">
        <v>111</v>
      </c>
      <c r="L19" s="40" t="s">
        <v>208</v>
      </c>
      <c r="AG19" s="17" t="s">
        <v>193</v>
      </c>
      <c r="AJ19" s="47" t="s">
        <v>259</v>
      </c>
    </row>
    <row r="20" spans="2:36" ht="150" x14ac:dyDescent="0.25">
      <c r="B20" s="37"/>
      <c r="C20" s="17" t="s">
        <v>209</v>
      </c>
      <c r="D20" s="18" t="s">
        <v>210</v>
      </c>
      <c r="E20" s="18" t="s">
        <v>90</v>
      </c>
      <c r="AG20" s="17" t="s">
        <v>211</v>
      </c>
      <c r="AJ20" s="47" t="s">
        <v>247</v>
      </c>
    </row>
    <row r="21" spans="2:36" ht="45" x14ac:dyDescent="0.25">
      <c r="B21" s="37"/>
      <c r="C21" s="17" t="s">
        <v>212</v>
      </c>
      <c r="D21" s="18" t="s">
        <v>213</v>
      </c>
      <c r="E21" s="18" t="s">
        <v>111</v>
      </c>
      <c r="AG21" s="17" t="s">
        <v>214</v>
      </c>
      <c r="AJ21" s="47" t="s">
        <v>258</v>
      </c>
    </row>
    <row r="22" spans="2:36" ht="60" x14ac:dyDescent="0.25">
      <c r="B22" s="37"/>
      <c r="C22" s="17" t="s">
        <v>215</v>
      </c>
      <c r="D22" s="18" t="s">
        <v>216</v>
      </c>
      <c r="E22" s="18" t="s">
        <v>111</v>
      </c>
      <c r="AG22" s="17" t="s">
        <v>646</v>
      </c>
      <c r="AJ22" s="47" t="s">
        <v>647</v>
      </c>
    </row>
    <row r="23" spans="2:36" ht="51" x14ac:dyDescent="0.25">
      <c r="B23" s="37"/>
      <c r="C23" s="17" t="s">
        <v>217</v>
      </c>
      <c r="D23" s="18" t="s">
        <v>218</v>
      </c>
      <c r="E23" s="18" t="s">
        <v>38</v>
      </c>
      <c r="AG23" s="17" t="s">
        <v>219</v>
      </c>
      <c r="AJ23" s="47" t="s">
        <v>253</v>
      </c>
    </row>
    <row r="24" spans="2:36" ht="60" x14ac:dyDescent="0.25">
      <c r="C24" s="17" t="s">
        <v>281</v>
      </c>
      <c r="AJ24" s="47" t="s">
        <v>283</v>
      </c>
    </row>
    <row r="25" spans="2:36" ht="30" x14ac:dyDescent="0.25">
      <c r="C25" s="17" t="s">
        <v>282</v>
      </c>
      <c r="AJ25" s="47" t="s">
        <v>245</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72" t="s">
        <v>263</v>
      </c>
    </row>
    <row r="2" spans="1:2" x14ac:dyDescent="0.25">
      <c r="A2" s="17" t="s">
        <v>140</v>
      </c>
      <c r="B2" t="s">
        <v>245</v>
      </c>
    </row>
    <row r="3" spans="1:2" x14ac:dyDescent="0.25">
      <c r="A3" s="17" t="s">
        <v>88</v>
      </c>
      <c r="B3" t="s">
        <v>246</v>
      </c>
    </row>
    <row r="4" spans="1:2" x14ac:dyDescent="0.25">
      <c r="A4" s="17" t="s">
        <v>209</v>
      </c>
      <c r="B4" t="s">
        <v>247</v>
      </c>
    </row>
    <row r="5" spans="1:2" x14ac:dyDescent="0.25">
      <c r="A5" s="17" t="s">
        <v>194</v>
      </c>
      <c r="B5" t="s">
        <v>247</v>
      </c>
    </row>
    <row r="6" spans="1:2" x14ac:dyDescent="0.25">
      <c r="A6" s="17" t="s">
        <v>162</v>
      </c>
      <c r="B6" t="s">
        <v>248</v>
      </c>
    </row>
    <row r="7" spans="1:2" ht="25.5" x14ac:dyDescent="0.25">
      <c r="A7" s="17" t="s">
        <v>179</v>
      </c>
      <c r="B7" t="s">
        <v>248</v>
      </c>
    </row>
    <row r="8" spans="1:2" x14ac:dyDescent="0.25">
      <c r="A8" s="17" t="s">
        <v>202</v>
      </c>
      <c r="B8" t="s">
        <v>249</v>
      </c>
    </row>
    <row r="9" spans="1:2" x14ac:dyDescent="0.25">
      <c r="A9" s="17" t="s">
        <v>175</v>
      </c>
      <c r="B9" t="s">
        <v>250</v>
      </c>
    </row>
    <row r="10" spans="1:2" x14ac:dyDescent="0.25">
      <c r="A10" s="17" t="s">
        <v>152</v>
      </c>
      <c r="B10" t="s">
        <v>251</v>
      </c>
    </row>
    <row r="11" spans="1:2" ht="25.5" x14ac:dyDescent="0.25">
      <c r="A11" s="17" t="s">
        <v>182</v>
      </c>
      <c r="B11" t="s">
        <v>252</v>
      </c>
    </row>
    <row r="12" spans="1:2" x14ac:dyDescent="0.25">
      <c r="A12" s="17" t="s">
        <v>217</v>
      </c>
      <c r="B12" t="s">
        <v>253</v>
      </c>
    </row>
    <row r="13" spans="1:2" x14ac:dyDescent="0.25">
      <c r="A13" s="17" t="s">
        <v>36</v>
      </c>
      <c r="B13" t="s">
        <v>254</v>
      </c>
    </row>
    <row r="14" spans="1:2" ht="38.25" x14ac:dyDescent="0.25">
      <c r="A14" s="17" t="s">
        <v>64</v>
      </c>
      <c r="B14" t="s">
        <v>255</v>
      </c>
    </row>
    <row r="15" spans="1:2" x14ac:dyDescent="0.25">
      <c r="A15" s="17" t="s">
        <v>186</v>
      </c>
      <c r="B15" t="s">
        <v>256</v>
      </c>
    </row>
    <row r="16" spans="1:2" x14ac:dyDescent="0.25">
      <c r="A16" s="17" t="s">
        <v>109</v>
      </c>
      <c r="B16" t="s">
        <v>257</v>
      </c>
    </row>
    <row r="17" spans="1:2" x14ac:dyDescent="0.25">
      <c r="A17" s="17" t="s">
        <v>212</v>
      </c>
      <c r="B17" t="s">
        <v>258</v>
      </c>
    </row>
    <row r="18" spans="1:2" x14ac:dyDescent="0.25">
      <c r="A18" s="17" t="s">
        <v>190</v>
      </c>
      <c r="B18" t="s">
        <v>259</v>
      </c>
    </row>
    <row r="19" spans="1:2" x14ac:dyDescent="0.25">
      <c r="A19" s="17" t="s">
        <v>206</v>
      </c>
      <c r="B19" t="s">
        <v>259</v>
      </c>
    </row>
    <row r="20" spans="1:2" x14ac:dyDescent="0.25">
      <c r="A20" s="17" t="s">
        <v>198</v>
      </c>
      <c r="B20" t="s">
        <v>259</v>
      </c>
    </row>
    <row r="21" spans="1:2" x14ac:dyDescent="0.25">
      <c r="A21" s="17" t="s">
        <v>215</v>
      </c>
      <c r="B21" t="s">
        <v>260</v>
      </c>
    </row>
    <row r="22" spans="1:2" x14ac:dyDescent="0.25">
      <c r="A22" s="17" t="s">
        <v>169</v>
      </c>
      <c r="B22" t="s">
        <v>261</v>
      </c>
    </row>
    <row r="23" spans="1:2" x14ac:dyDescent="0.25">
      <c r="A23" s="17" t="s">
        <v>126</v>
      </c>
      <c r="B23" t="s">
        <v>262</v>
      </c>
    </row>
    <row r="24" spans="1:2" x14ac:dyDescent="0.25">
      <c r="A24" s="17" t="s">
        <v>281</v>
      </c>
      <c r="B24" t="s">
        <v>283</v>
      </c>
    </row>
    <row r="25" spans="1:2" ht="25.5" x14ac:dyDescent="0.25">
      <c r="A25" s="17" t="s">
        <v>282</v>
      </c>
      <c r="B25" t="s">
        <v>245</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76" bestFit="1" customWidth="1"/>
    <col min="2" max="2" width="56.5703125" style="76" bestFit="1" customWidth="1"/>
    <col min="3" max="3" width="16.7109375" style="76" bestFit="1" customWidth="1"/>
    <col min="4" max="4" width="23.140625" style="76" bestFit="1" customWidth="1"/>
    <col min="5" max="16384" width="11.42578125" style="76"/>
  </cols>
  <sheetData>
    <row r="3" spans="1:3" x14ac:dyDescent="0.25">
      <c r="A3" s="103" t="s">
        <v>243</v>
      </c>
      <c r="B3"/>
      <c r="C3"/>
    </row>
    <row r="4" spans="1:3" x14ac:dyDescent="0.25">
      <c r="A4" s="76" t="s">
        <v>63</v>
      </c>
      <c r="B4"/>
      <c r="C4"/>
    </row>
    <row r="5" spans="1:3" x14ac:dyDescent="0.25">
      <c r="A5" s="76" t="s">
        <v>244</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D34"/>
  <sheetViews>
    <sheetView showGridLines="0" tabSelected="1" view="pageBreakPreview" zoomScale="60" zoomScaleNormal="60" workbookViewId="0">
      <selection sqref="A1:AC1"/>
    </sheetView>
  </sheetViews>
  <sheetFormatPr baseColWidth="10" defaultColWidth="11.42578125" defaultRowHeight="12.75" x14ac:dyDescent="0.2"/>
  <cols>
    <col min="1" max="1" width="35.5703125" style="165" customWidth="1"/>
    <col min="2" max="2" width="30.7109375" style="2" customWidth="1"/>
    <col min="3" max="3" width="53.85546875" style="2" customWidth="1"/>
    <col min="4" max="4" width="25" style="2" customWidth="1"/>
    <col min="5" max="5" width="19" style="2" customWidth="1"/>
    <col min="6" max="6" width="53.85546875" style="2" customWidth="1"/>
    <col min="7" max="7" width="57.5703125" style="2" customWidth="1"/>
    <col min="8" max="8" width="15.7109375" style="2" customWidth="1"/>
    <col min="9" max="9" width="19.42578125" style="2" customWidth="1"/>
    <col min="10" max="10" width="17.140625" style="2" customWidth="1"/>
    <col min="11" max="13" width="41" style="2" customWidth="1"/>
    <col min="14" max="14" width="44.85546875" style="2" customWidth="1"/>
    <col min="15" max="18" width="50.7109375" style="2" customWidth="1"/>
    <col min="19" max="19" width="5.28515625" style="2" customWidth="1"/>
    <col min="20" max="20" width="8.140625" style="2" customWidth="1"/>
    <col min="21" max="22" width="5.28515625" style="2" customWidth="1"/>
    <col min="23" max="23" width="18.85546875" style="2" customWidth="1"/>
    <col min="24" max="24" width="52.28515625" style="2" customWidth="1"/>
    <col min="25" max="25" width="5.28515625" style="2" customWidth="1"/>
    <col min="26" max="26" width="8.42578125" style="2" customWidth="1"/>
    <col min="27" max="27" width="5.28515625" style="2" customWidth="1"/>
    <col min="28" max="28" width="8.42578125" style="2" customWidth="1"/>
    <col min="29" max="29" width="18.85546875" style="2" customWidth="1"/>
    <col min="30" max="30" width="31.140625" style="2" customWidth="1"/>
    <col min="31" max="31" width="15.85546875" style="2" customWidth="1"/>
    <col min="32" max="32" width="70.85546875" style="2" customWidth="1"/>
    <col min="33" max="33" width="46.5703125" style="2" customWidth="1"/>
    <col min="34" max="34" width="30.7109375" style="2" customWidth="1"/>
    <col min="35" max="36" width="20.42578125" style="2" customWidth="1"/>
    <col min="37" max="37" width="70.85546875" style="2" customWidth="1"/>
    <col min="38" max="39" width="30.7109375" style="2" customWidth="1"/>
    <col min="40" max="41" width="20.42578125" style="2" customWidth="1"/>
    <col min="42" max="44" width="70.7109375" style="2" customWidth="1"/>
    <col min="45" max="45" width="14.7109375" style="2" customWidth="1"/>
    <col min="46" max="46" width="23.42578125" style="2" customWidth="1"/>
    <col min="47" max="47" width="31.42578125" style="2" customWidth="1"/>
    <col min="48" max="48" width="14.7109375" style="2" customWidth="1"/>
    <col min="49" max="49" width="23.42578125" style="2" customWidth="1"/>
    <col min="50" max="50" width="31.42578125" style="2" customWidth="1"/>
    <col min="51" max="51" width="14.7109375" style="2" customWidth="1"/>
    <col min="52" max="52" width="23.42578125" style="2" customWidth="1"/>
    <col min="53" max="53" width="31.42578125" style="2" customWidth="1"/>
    <col min="54" max="54" width="14.7109375" style="2" customWidth="1"/>
    <col min="55" max="55" width="23.42578125" style="2" customWidth="1"/>
    <col min="56" max="56" width="31.42578125" style="2" customWidth="1"/>
    <col min="57" max="57" width="14.7109375" style="2" customWidth="1"/>
    <col min="58" max="58" width="23.42578125" style="2" customWidth="1"/>
    <col min="59" max="59" width="31.42578125" style="2" customWidth="1"/>
    <col min="60" max="60" width="14.7109375" style="2" customWidth="1"/>
    <col min="61" max="61" width="23.42578125" style="2" customWidth="1"/>
    <col min="62" max="62" width="31.42578125" style="2" customWidth="1"/>
    <col min="63" max="63" width="14.7109375" style="2" customWidth="1"/>
    <col min="64" max="64" width="23.42578125" style="2" customWidth="1"/>
    <col min="65" max="65" width="31.42578125" style="2" customWidth="1"/>
    <col min="66" max="66" width="14.7109375" style="2" customWidth="1"/>
    <col min="67" max="67" width="23.42578125" style="2" customWidth="1"/>
    <col min="68" max="68" width="31.42578125" style="2" customWidth="1"/>
    <col min="69" max="69" width="14.7109375" style="2" customWidth="1"/>
    <col min="70" max="70" width="23.42578125" style="2" customWidth="1"/>
    <col min="71" max="71" width="31.42578125" style="2" customWidth="1"/>
    <col min="72" max="72" width="14.7109375" style="2" customWidth="1"/>
    <col min="73" max="73" width="23.42578125" style="2" customWidth="1"/>
    <col min="74" max="74" width="31.42578125" style="2" customWidth="1"/>
    <col min="75" max="75" width="14.7109375" style="2" customWidth="1"/>
    <col min="76" max="76" width="23.42578125" style="2" customWidth="1"/>
    <col min="77" max="77" width="31.42578125" style="2" customWidth="1"/>
    <col min="78" max="78" width="14.7109375" style="2" customWidth="1"/>
    <col min="79" max="79" width="23.42578125" style="2" customWidth="1"/>
    <col min="80" max="80" width="31.42578125" style="2" customWidth="1"/>
    <col min="81" max="97" width="11.42578125" style="2" customWidth="1"/>
    <col min="98" max="16384" width="11.42578125" style="2"/>
  </cols>
  <sheetData>
    <row r="1" spans="1:82" ht="81" customHeight="1" x14ac:dyDescent="0.2">
      <c r="A1" s="189" t="s">
        <v>336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43"/>
      <c r="AE1" s="144"/>
      <c r="AF1" s="143"/>
      <c r="AG1" s="143"/>
      <c r="AH1" s="143"/>
      <c r="AI1" s="143"/>
      <c r="AJ1" s="143"/>
      <c r="AK1" s="143"/>
      <c r="AL1" s="143"/>
      <c r="AM1" s="143"/>
      <c r="AN1" s="143"/>
      <c r="AO1" s="143"/>
      <c r="AP1" s="143"/>
      <c r="AQ1" s="143"/>
      <c r="AR1" s="145"/>
    </row>
    <row r="2" spans="1:82" ht="9.75" customHeight="1" x14ac:dyDescent="0.2">
      <c r="A2" s="185" t="s">
        <v>242</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14"/>
      <c r="AE2" s="115"/>
      <c r="AF2" s="71"/>
      <c r="AG2" s="71"/>
      <c r="AH2" s="71"/>
      <c r="AI2" s="71"/>
      <c r="AJ2" s="71"/>
      <c r="AK2" s="71"/>
      <c r="AL2" s="71"/>
      <c r="AM2" s="71"/>
      <c r="AN2" s="71"/>
      <c r="AO2" s="71"/>
      <c r="AP2" s="71"/>
      <c r="AQ2" s="71"/>
      <c r="AR2" s="146"/>
    </row>
    <row r="3" spans="1:82" ht="9.75" customHeight="1" x14ac:dyDescent="0.2">
      <c r="A3" s="18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14"/>
      <c r="AE3" s="115"/>
      <c r="AF3" s="71"/>
      <c r="AG3" s="71"/>
      <c r="AH3" s="71"/>
      <c r="AI3" s="71"/>
      <c r="AJ3" s="71"/>
      <c r="AK3" s="71"/>
      <c r="AL3" s="71"/>
      <c r="AM3" s="71"/>
      <c r="AN3" s="71"/>
      <c r="AO3" s="71"/>
      <c r="AP3" s="71"/>
      <c r="AQ3" s="71"/>
      <c r="AR3" s="146"/>
    </row>
    <row r="4" spans="1:82" ht="9.75" customHeight="1" x14ac:dyDescent="0.2">
      <c r="A4" s="18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14"/>
      <c r="AE4" s="115"/>
      <c r="AF4" s="71"/>
      <c r="AG4" s="71"/>
      <c r="AH4" s="71"/>
      <c r="AI4" s="71"/>
      <c r="AJ4" s="71"/>
      <c r="AK4" s="71"/>
      <c r="AL4" s="71"/>
      <c r="AM4" s="71"/>
      <c r="AN4" s="71"/>
      <c r="AO4" s="71"/>
      <c r="AP4" s="71"/>
      <c r="AQ4" s="71"/>
      <c r="AR4" s="146"/>
    </row>
    <row r="5" spans="1:82" ht="5.25" customHeight="1" thickBot="1" x14ac:dyDescent="0.25">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3"/>
      <c r="AE5" s="116"/>
      <c r="AF5" s="71"/>
      <c r="AG5" s="71"/>
      <c r="AH5" s="71"/>
      <c r="AI5" s="71"/>
      <c r="AJ5" s="71"/>
      <c r="AK5" s="71"/>
      <c r="AL5" s="71"/>
      <c r="AM5" s="71"/>
      <c r="AN5" s="71"/>
      <c r="AO5" s="71"/>
      <c r="AP5" s="71"/>
      <c r="AQ5" s="71"/>
      <c r="AR5" s="146"/>
    </row>
    <row r="6" spans="1:82" ht="51" customHeight="1" x14ac:dyDescent="0.2">
      <c r="A6" s="147" t="s">
        <v>229</v>
      </c>
      <c r="B6" s="126">
        <v>44909</v>
      </c>
      <c r="C6" s="3"/>
      <c r="D6" s="148"/>
      <c r="E6" s="148"/>
      <c r="F6" s="148"/>
      <c r="G6" s="148"/>
      <c r="H6" s="148"/>
      <c r="I6" s="148"/>
      <c r="J6" s="148"/>
      <c r="K6" s="148"/>
      <c r="L6" s="148"/>
      <c r="M6" s="148"/>
      <c r="N6" s="148"/>
      <c r="O6" s="148"/>
      <c r="P6" s="148"/>
      <c r="Q6" s="228"/>
      <c r="R6" s="148"/>
      <c r="S6" s="215" t="s">
        <v>925</v>
      </c>
      <c r="T6" s="216"/>
      <c r="U6" s="216"/>
      <c r="V6" s="216"/>
      <c r="W6" s="216"/>
      <c r="X6" s="217"/>
      <c r="Y6" s="148"/>
      <c r="Z6" s="148"/>
      <c r="AA6" s="148"/>
      <c r="AB6" s="148"/>
      <c r="AC6" s="148"/>
      <c r="AD6" s="148"/>
      <c r="AE6" s="50"/>
      <c r="AF6" s="71"/>
      <c r="AG6" s="71"/>
      <c r="AH6" s="71"/>
      <c r="AI6" s="71"/>
      <c r="AJ6" s="71"/>
      <c r="AK6" s="71"/>
      <c r="AL6" s="71"/>
      <c r="AM6" s="71"/>
      <c r="AN6" s="71"/>
      <c r="AO6" s="71"/>
      <c r="AP6" s="71"/>
      <c r="AQ6" s="71"/>
      <c r="AR6" s="146"/>
    </row>
    <row r="7" spans="1:82" ht="4.5" customHeight="1" thickBot="1" x14ac:dyDescent="0.25">
      <c r="A7" s="3"/>
      <c r="B7" s="71"/>
      <c r="C7" s="71"/>
      <c r="D7" s="71"/>
      <c r="E7" s="71"/>
      <c r="F7" s="71"/>
      <c r="G7" s="71"/>
      <c r="H7" s="71"/>
      <c r="I7" s="71"/>
      <c r="J7" s="71"/>
      <c r="K7" s="71"/>
      <c r="L7" s="71"/>
      <c r="M7" s="71"/>
      <c r="N7" s="71"/>
      <c r="O7" s="71"/>
      <c r="P7" s="71"/>
      <c r="R7" s="71"/>
      <c r="S7" s="218"/>
      <c r="T7" s="219"/>
      <c r="U7" s="219"/>
      <c r="V7" s="219"/>
      <c r="W7" s="219"/>
      <c r="X7" s="220"/>
      <c r="Y7" s="71"/>
      <c r="Z7" s="71"/>
      <c r="AA7" s="71"/>
      <c r="AB7" s="71"/>
      <c r="AC7" s="71"/>
      <c r="AD7" s="71"/>
      <c r="AE7" s="44"/>
      <c r="AF7" s="71"/>
      <c r="AG7" s="71"/>
      <c r="AH7" s="71"/>
      <c r="AI7" s="71"/>
      <c r="AJ7" s="71"/>
      <c r="AK7" s="71"/>
      <c r="AL7" s="71"/>
      <c r="AM7" s="71"/>
      <c r="AN7" s="71"/>
      <c r="AO7" s="71"/>
      <c r="AP7" s="71"/>
      <c r="AQ7" s="71"/>
      <c r="AR7" s="146"/>
    </row>
    <row r="8" spans="1:82" ht="5.25" customHeight="1" thickBot="1" x14ac:dyDescent="0.25">
      <c r="A8" s="149"/>
      <c r="B8" s="71"/>
      <c r="C8" s="71"/>
      <c r="D8" s="71"/>
      <c r="E8" s="71"/>
      <c r="F8" s="71"/>
      <c r="G8" s="71"/>
      <c r="H8" s="71"/>
      <c r="I8" s="71"/>
      <c r="J8" s="71"/>
      <c r="K8" s="71"/>
      <c r="L8" s="71"/>
      <c r="M8" s="71"/>
      <c r="N8" s="71"/>
      <c r="O8" s="71"/>
      <c r="P8" s="71"/>
      <c r="R8" s="71"/>
      <c r="S8" s="71"/>
      <c r="T8" s="71"/>
      <c r="U8" s="71"/>
      <c r="V8" s="71"/>
      <c r="W8" s="71"/>
      <c r="X8" s="71"/>
      <c r="Y8" s="71"/>
      <c r="Z8" s="71"/>
      <c r="AA8" s="71"/>
      <c r="AB8" s="71"/>
      <c r="AC8" s="71"/>
      <c r="AD8" s="71"/>
      <c r="AE8" s="44"/>
      <c r="AF8" s="71"/>
      <c r="AG8" s="71"/>
      <c r="AH8" s="71"/>
      <c r="AI8" s="71"/>
      <c r="AJ8" s="71"/>
      <c r="AK8" s="71"/>
      <c r="AL8" s="71"/>
      <c r="AM8" s="71"/>
      <c r="AN8" s="71"/>
      <c r="AO8" s="71"/>
      <c r="AP8" s="71"/>
      <c r="AQ8" s="71"/>
      <c r="AR8" s="146"/>
    </row>
    <row r="9" spans="1:82" ht="18" customHeight="1" x14ac:dyDescent="0.2">
      <c r="A9" s="150"/>
      <c r="B9" s="127"/>
      <c r="C9" s="150"/>
      <c r="D9" s="150"/>
      <c r="E9" s="127"/>
      <c r="F9" s="54"/>
      <c r="G9" s="130"/>
      <c r="H9" s="131"/>
      <c r="I9" s="54"/>
      <c r="J9" s="131"/>
      <c r="K9" s="191" t="s">
        <v>230</v>
      </c>
      <c r="L9" s="192"/>
      <c r="M9" s="193"/>
      <c r="N9" s="197" t="s">
        <v>231</v>
      </c>
      <c r="O9" s="198"/>
      <c r="P9" s="198"/>
      <c r="Q9" s="198"/>
      <c r="R9" s="199"/>
      <c r="S9" s="203"/>
      <c r="T9" s="203"/>
      <c r="U9" s="204" t="s">
        <v>232</v>
      </c>
      <c r="V9" s="204"/>
      <c r="W9" s="204"/>
      <c r="X9" s="205"/>
      <c r="Y9" s="209" t="s">
        <v>233</v>
      </c>
      <c r="Z9" s="210"/>
      <c r="AA9" s="210"/>
      <c r="AB9" s="210"/>
      <c r="AC9" s="210"/>
      <c r="AD9" s="211"/>
      <c r="AE9" s="170" t="s">
        <v>228</v>
      </c>
      <c r="AF9" s="171"/>
      <c r="AG9" s="171"/>
      <c r="AH9" s="171"/>
      <c r="AI9" s="171"/>
      <c r="AJ9" s="171"/>
      <c r="AK9" s="171"/>
      <c r="AL9" s="171"/>
      <c r="AM9" s="171"/>
      <c r="AN9" s="171"/>
      <c r="AO9" s="171"/>
      <c r="AP9" s="171"/>
      <c r="AQ9" s="171"/>
      <c r="AR9" s="171"/>
      <c r="AS9" s="172" t="s">
        <v>226</v>
      </c>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3"/>
    </row>
    <row r="10" spans="1:82" ht="21.95" customHeight="1" x14ac:dyDescent="0.2">
      <c r="A10" s="151"/>
      <c r="B10" s="128"/>
      <c r="C10" s="151"/>
      <c r="D10" s="151"/>
      <c r="E10" s="128"/>
      <c r="F10" s="134"/>
      <c r="G10" s="132"/>
      <c r="H10" s="133"/>
      <c r="I10" s="134"/>
      <c r="J10" s="133"/>
      <c r="K10" s="194"/>
      <c r="L10" s="195"/>
      <c r="M10" s="196"/>
      <c r="N10" s="200"/>
      <c r="O10" s="201"/>
      <c r="P10" s="201"/>
      <c r="Q10" s="201"/>
      <c r="R10" s="202"/>
      <c r="S10" s="135"/>
      <c r="T10" s="136"/>
      <c r="U10" s="206"/>
      <c r="V10" s="207"/>
      <c r="W10" s="207"/>
      <c r="X10" s="208"/>
      <c r="Y10" s="212"/>
      <c r="Z10" s="213"/>
      <c r="AA10" s="213"/>
      <c r="AB10" s="213"/>
      <c r="AC10" s="213"/>
      <c r="AD10" s="214"/>
      <c r="AE10" s="55"/>
      <c r="AF10" s="176" t="s">
        <v>291</v>
      </c>
      <c r="AG10" s="177"/>
      <c r="AH10" s="177"/>
      <c r="AI10" s="177"/>
      <c r="AJ10" s="178"/>
      <c r="AK10" s="179" t="s">
        <v>234</v>
      </c>
      <c r="AL10" s="180"/>
      <c r="AM10" s="180"/>
      <c r="AN10" s="180"/>
      <c r="AO10" s="181"/>
      <c r="AP10" s="182" t="s">
        <v>235</v>
      </c>
      <c r="AQ10" s="183"/>
      <c r="AR10" s="18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5"/>
    </row>
    <row r="11" spans="1:82" ht="132" customHeight="1" x14ac:dyDescent="0.2">
      <c r="A11" s="152" t="s">
        <v>284</v>
      </c>
      <c r="B11" s="129" t="s">
        <v>287</v>
      </c>
      <c r="C11" s="152" t="s">
        <v>288</v>
      </c>
      <c r="D11" s="152" t="s">
        <v>289</v>
      </c>
      <c r="E11" s="129" t="s">
        <v>290</v>
      </c>
      <c r="F11" s="119" t="s">
        <v>302</v>
      </c>
      <c r="G11" s="137" t="s">
        <v>292</v>
      </c>
      <c r="H11" s="119" t="s">
        <v>220</v>
      </c>
      <c r="I11" s="119" t="s">
        <v>303</v>
      </c>
      <c r="J11" s="119" t="s">
        <v>293</v>
      </c>
      <c r="K11" s="45" t="s">
        <v>221</v>
      </c>
      <c r="L11" s="45" t="s">
        <v>222</v>
      </c>
      <c r="M11" s="48" t="s">
        <v>294</v>
      </c>
      <c r="N11" s="45" t="s">
        <v>285</v>
      </c>
      <c r="O11" s="45" t="s">
        <v>295</v>
      </c>
      <c r="P11" s="45" t="s">
        <v>237</v>
      </c>
      <c r="Q11" s="45" t="s">
        <v>926</v>
      </c>
      <c r="R11" s="45" t="s">
        <v>296</v>
      </c>
      <c r="S11" s="52" t="s">
        <v>297</v>
      </c>
      <c r="T11" s="52" t="s">
        <v>304</v>
      </c>
      <c r="U11" s="52" t="s">
        <v>298</v>
      </c>
      <c r="V11" s="52" t="s">
        <v>305</v>
      </c>
      <c r="W11" s="53" t="s">
        <v>299</v>
      </c>
      <c r="X11" s="53" t="s">
        <v>238</v>
      </c>
      <c r="Y11" s="49" t="s">
        <v>300</v>
      </c>
      <c r="Z11" s="52" t="s">
        <v>306</v>
      </c>
      <c r="AA11" s="49" t="s">
        <v>307</v>
      </c>
      <c r="AB11" s="52" t="s">
        <v>308</v>
      </c>
      <c r="AC11" s="48" t="s">
        <v>301</v>
      </c>
      <c r="AD11" s="48" t="s">
        <v>238</v>
      </c>
      <c r="AE11" s="45" t="s">
        <v>239</v>
      </c>
      <c r="AF11" s="48" t="s">
        <v>309</v>
      </c>
      <c r="AG11" s="48" t="s">
        <v>314</v>
      </c>
      <c r="AH11" s="48" t="s">
        <v>310</v>
      </c>
      <c r="AI11" s="48" t="s">
        <v>311</v>
      </c>
      <c r="AJ11" s="48" t="s">
        <v>312</v>
      </c>
      <c r="AK11" s="45" t="s">
        <v>313</v>
      </c>
      <c r="AL11" s="45" t="s">
        <v>315</v>
      </c>
      <c r="AM11" s="45" t="s">
        <v>316</v>
      </c>
      <c r="AN11" s="45" t="s">
        <v>317</v>
      </c>
      <c r="AO11" s="45" t="s">
        <v>318</v>
      </c>
      <c r="AP11" s="48" t="s">
        <v>319</v>
      </c>
      <c r="AQ11" s="48" t="s">
        <v>320</v>
      </c>
      <c r="AR11" s="48" t="s">
        <v>321</v>
      </c>
      <c r="AS11" s="141" t="s">
        <v>240</v>
      </c>
      <c r="AT11" s="70" t="s">
        <v>241</v>
      </c>
      <c r="AU11" s="64" t="s">
        <v>227</v>
      </c>
      <c r="AV11" s="48" t="s">
        <v>240</v>
      </c>
      <c r="AW11" s="65" t="s">
        <v>241</v>
      </c>
      <c r="AX11" s="62" t="s">
        <v>227</v>
      </c>
      <c r="AY11" s="45" t="s">
        <v>240</v>
      </c>
      <c r="AZ11" s="70" t="s">
        <v>241</v>
      </c>
      <c r="BA11" s="64" t="s">
        <v>227</v>
      </c>
      <c r="BB11" s="48" t="s">
        <v>240</v>
      </c>
      <c r="BC11" s="65" t="s">
        <v>241</v>
      </c>
      <c r="BD11" s="62" t="s">
        <v>227</v>
      </c>
      <c r="BE11" s="45" t="s">
        <v>240</v>
      </c>
      <c r="BF11" s="70" t="s">
        <v>241</v>
      </c>
      <c r="BG11" s="64" t="s">
        <v>227</v>
      </c>
      <c r="BH11" s="48" t="s">
        <v>240</v>
      </c>
      <c r="BI11" s="65" t="s">
        <v>241</v>
      </c>
      <c r="BJ11" s="62" t="s">
        <v>227</v>
      </c>
      <c r="BK11" s="45" t="s">
        <v>240</v>
      </c>
      <c r="BL11" s="70" t="s">
        <v>241</v>
      </c>
      <c r="BM11" s="64" t="s">
        <v>227</v>
      </c>
      <c r="BN11" s="48" t="s">
        <v>240</v>
      </c>
      <c r="BO11" s="65" t="s">
        <v>241</v>
      </c>
      <c r="BP11" s="62" t="s">
        <v>227</v>
      </c>
      <c r="BQ11" s="45" t="s">
        <v>240</v>
      </c>
      <c r="BR11" s="70" t="s">
        <v>241</v>
      </c>
      <c r="BS11" s="64" t="s">
        <v>227</v>
      </c>
      <c r="BT11" s="48" t="s">
        <v>240</v>
      </c>
      <c r="BU11" s="65" t="s">
        <v>241</v>
      </c>
      <c r="BV11" s="62" t="s">
        <v>227</v>
      </c>
      <c r="BW11" s="45" t="s">
        <v>240</v>
      </c>
      <c r="BX11" s="70" t="s">
        <v>241</v>
      </c>
      <c r="BY11" s="64" t="s">
        <v>227</v>
      </c>
      <c r="BZ11" s="48" t="s">
        <v>240</v>
      </c>
      <c r="CA11" s="70" t="s">
        <v>241</v>
      </c>
      <c r="CB11" s="68" t="s">
        <v>227</v>
      </c>
      <c r="CC11" s="2" t="s">
        <v>264</v>
      </c>
      <c r="CD11" s="2" t="s">
        <v>652</v>
      </c>
    </row>
    <row r="12" spans="1:82" ht="399.95" customHeight="1" x14ac:dyDescent="0.2">
      <c r="A12" s="164" t="s">
        <v>659</v>
      </c>
      <c r="B12" s="73" t="s">
        <v>660</v>
      </c>
      <c r="C12" s="51" t="s">
        <v>661</v>
      </c>
      <c r="D12" s="73" t="s">
        <v>662</v>
      </c>
      <c r="E12" s="153" t="s">
        <v>38</v>
      </c>
      <c r="F12" s="51" t="s">
        <v>665</v>
      </c>
      <c r="G12" s="138" t="s">
        <v>358</v>
      </c>
      <c r="H12" s="73" t="s">
        <v>63</v>
      </c>
      <c r="I12" s="73" t="s">
        <v>359</v>
      </c>
      <c r="J12" s="73" t="s">
        <v>52</v>
      </c>
      <c r="K12" s="51" t="s">
        <v>666</v>
      </c>
      <c r="L12" s="51" t="s">
        <v>360</v>
      </c>
      <c r="M12" s="51" t="s">
        <v>667</v>
      </c>
      <c r="N12" s="51" t="s">
        <v>338</v>
      </c>
      <c r="O12" s="51" t="s">
        <v>339</v>
      </c>
      <c r="P12" s="51" t="s">
        <v>361</v>
      </c>
      <c r="Q12" s="51" t="s">
        <v>927</v>
      </c>
      <c r="R12" s="154" t="s">
        <v>362</v>
      </c>
      <c r="S12" s="75" t="s">
        <v>324</v>
      </c>
      <c r="T12" s="139">
        <v>0.2</v>
      </c>
      <c r="U12" s="75" t="s">
        <v>51</v>
      </c>
      <c r="V12" s="139">
        <v>1</v>
      </c>
      <c r="W12" s="73" t="s">
        <v>273</v>
      </c>
      <c r="X12" s="51" t="s">
        <v>363</v>
      </c>
      <c r="Y12" s="75" t="s">
        <v>324</v>
      </c>
      <c r="Z12" s="140">
        <v>5.04E-2</v>
      </c>
      <c r="AA12" s="75" t="s">
        <v>51</v>
      </c>
      <c r="AB12" s="140">
        <v>1</v>
      </c>
      <c r="AC12" s="73" t="s">
        <v>273</v>
      </c>
      <c r="AD12" s="51" t="s">
        <v>364</v>
      </c>
      <c r="AE12" s="73" t="s">
        <v>365</v>
      </c>
      <c r="AF12" s="51" t="s">
        <v>340</v>
      </c>
      <c r="AG12" s="51" t="s">
        <v>340</v>
      </c>
      <c r="AH12" s="51" t="s">
        <v>340</v>
      </c>
      <c r="AI12" s="51" t="s">
        <v>340</v>
      </c>
      <c r="AJ12" s="51" t="s">
        <v>340</v>
      </c>
      <c r="AK12" s="51" t="s">
        <v>668</v>
      </c>
      <c r="AL12" s="51" t="s">
        <v>669</v>
      </c>
      <c r="AM12" s="51" t="s">
        <v>670</v>
      </c>
      <c r="AN12" s="51" t="s">
        <v>671</v>
      </c>
      <c r="AO12" s="51" t="s">
        <v>672</v>
      </c>
      <c r="AP12" s="51" t="s">
        <v>673</v>
      </c>
      <c r="AQ12" s="51" t="s">
        <v>674</v>
      </c>
      <c r="AR12" s="51" t="s">
        <v>675</v>
      </c>
      <c r="AS12" s="142">
        <v>43350</v>
      </c>
      <c r="AT12" s="61" t="s">
        <v>342</v>
      </c>
      <c r="AU12" s="66" t="s">
        <v>343</v>
      </c>
      <c r="AV12" s="60">
        <v>43593</v>
      </c>
      <c r="AW12" s="67" t="s">
        <v>344</v>
      </c>
      <c r="AX12" s="63" t="s">
        <v>345</v>
      </c>
      <c r="AY12" s="60">
        <v>43755</v>
      </c>
      <c r="AZ12" s="61" t="s">
        <v>346</v>
      </c>
      <c r="BA12" s="66" t="s">
        <v>347</v>
      </c>
      <c r="BB12" s="60">
        <v>43896</v>
      </c>
      <c r="BC12" s="67" t="s">
        <v>348</v>
      </c>
      <c r="BD12" s="63" t="s">
        <v>349</v>
      </c>
      <c r="BE12" s="60">
        <v>44056</v>
      </c>
      <c r="BF12" s="61" t="s">
        <v>350</v>
      </c>
      <c r="BG12" s="66" t="s">
        <v>351</v>
      </c>
      <c r="BH12" s="60">
        <v>44168</v>
      </c>
      <c r="BI12" s="67" t="s">
        <v>346</v>
      </c>
      <c r="BJ12" s="63" t="s">
        <v>352</v>
      </c>
      <c r="BK12" s="60">
        <v>44249</v>
      </c>
      <c r="BL12" s="61" t="s">
        <v>353</v>
      </c>
      <c r="BM12" s="66" t="s">
        <v>663</v>
      </c>
      <c r="BN12" s="60">
        <v>44335</v>
      </c>
      <c r="BO12" s="67" t="s">
        <v>350</v>
      </c>
      <c r="BP12" s="63" t="s">
        <v>354</v>
      </c>
      <c r="BQ12" s="60" t="s">
        <v>664</v>
      </c>
      <c r="BR12" s="61" t="s">
        <v>342</v>
      </c>
      <c r="BS12" s="66" t="s">
        <v>355</v>
      </c>
      <c r="BT12" s="60">
        <v>44810</v>
      </c>
      <c r="BU12" s="67" t="s">
        <v>350</v>
      </c>
      <c r="BV12" s="63" t="s">
        <v>651</v>
      </c>
      <c r="BW12" s="60" t="s">
        <v>356</v>
      </c>
      <c r="BX12" s="61" t="s">
        <v>357</v>
      </c>
      <c r="BY12" s="66" t="s">
        <v>356</v>
      </c>
      <c r="BZ12" s="60" t="s">
        <v>356</v>
      </c>
      <c r="CA12" s="67" t="s">
        <v>357</v>
      </c>
      <c r="CB12" s="69" t="s">
        <v>356</v>
      </c>
      <c r="CC12" s="110" t="str">
        <f>VLOOKUP(A12,Datos!$C$2:$AJ$25,34,0)</f>
        <v>Oficina de Alta Consejería Distrital de Tecnologías de Información y Comunicaciones - TIC</v>
      </c>
      <c r="CD12" s="2">
        <f t="shared" ref="CD12:CD26" si="0">COUNTBLANK(A12:CB12)</f>
        <v>4</v>
      </c>
    </row>
    <row r="13" spans="1:82" ht="399.95" customHeight="1" x14ac:dyDescent="0.2">
      <c r="A13" s="164" t="s">
        <v>676</v>
      </c>
      <c r="B13" s="73" t="s">
        <v>110</v>
      </c>
      <c r="C13" s="51" t="s">
        <v>677</v>
      </c>
      <c r="D13" s="73" t="s">
        <v>125</v>
      </c>
      <c r="E13" s="153" t="s">
        <v>111</v>
      </c>
      <c r="F13" s="51" t="s">
        <v>682</v>
      </c>
      <c r="G13" s="138" t="s">
        <v>382</v>
      </c>
      <c r="H13" s="73" t="s">
        <v>63</v>
      </c>
      <c r="I13" s="73" t="s">
        <v>359</v>
      </c>
      <c r="J13" s="73" t="s">
        <v>78</v>
      </c>
      <c r="K13" s="51" t="s">
        <v>383</v>
      </c>
      <c r="L13" s="51" t="s">
        <v>380</v>
      </c>
      <c r="M13" s="51" t="s">
        <v>375</v>
      </c>
      <c r="N13" s="51" t="s">
        <v>367</v>
      </c>
      <c r="O13" s="51" t="s">
        <v>339</v>
      </c>
      <c r="P13" s="51" t="s">
        <v>368</v>
      </c>
      <c r="Q13" s="51" t="s">
        <v>928</v>
      </c>
      <c r="R13" s="51" t="s">
        <v>376</v>
      </c>
      <c r="S13" s="75" t="s">
        <v>324</v>
      </c>
      <c r="T13" s="139">
        <v>0.2</v>
      </c>
      <c r="U13" s="75" t="s">
        <v>51</v>
      </c>
      <c r="V13" s="139">
        <v>1</v>
      </c>
      <c r="W13" s="73" t="s">
        <v>273</v>
      </c>
      <c r="X13" s="51" t="s">
        <v>384</v>
      </c>
      <c r="Y13" s="75" t="s">
        <v>324</v>
      </c>
      <c r="Z13" s="140">
        <v>5.04E-2</v>
      </c>
      <c r="AA13" s="75" t="s">
        <v>51</v>
      </c>
      <c r="AB13" s="140">
        <v>1</v>
      </c>
      <c r="AC13" s="73" t="s">
        <v>273</v>
      </c>
      <c r="AD13" s="51" t="s">
        <v>385</v>
      </c>
      <c r="AE13" s="73" t="s">
        <v>365</v>
      </c>
      <c r="AF13" s="51" t="s">
        <v>340</v>
      </c>
      <c r="AG13" s="51" t="s">
        <v>340</v>
      </c>
      <c r="AH13" s="51" t="s">
        <v>340</v>
      </c>
      <c r="AI13" s="51" t="s">
        <v>340</v>
      </c>
      <c r="AJ13" s="51" t="s">
        <v>340</v>
      </c>
      <c r="AK13" s="51" t="s">
        <v>678</v>
      </c>
      <c r="AL13" s="51" t="s">
        <v>377</v>
      </c>
      <c r="AM13" s="51" t="s">
        <v>679</v>
      </c>
      <c r="AN13" s="51" t="s">
        <v>680</v>
      </c>
      <c r="AO13" s="51" t="s">
        <v>681</v>
      </c>
      <c r="AP13" s="51" t="s">
        <v>683</v>
      </c>
      <c r="AQ13" s="51" t="s">
        <v>378</v>
      </c>
      <c r="AR13" s="51" t="s">
        <v>684</v>
      </c>
      <c r="AS13" s="142">
        <v>43496</v>
      </c>
      <c r="AT13" s="61" t="s">
        <v>342</v>
      </c>
      <c r="AU13" s="66" t="s">
        <v>369</v>
      </c>
      <c r="AV13" s="60">
        <v>43593</v>
      </c>
      <c r="AW13" s="67" t="s">
        <v>342</v>
      </c>
      <c r="AX13" s="63" t="s">
        <v>386</v>
      </c>
      <c r="AY13" s="60">
        <v>43755</v>
      </c>
      <c r="AZ13" s="61" t="s">
        <v>387</v>
      </c>
      <c r="BA13" s="66" t="s">
        <v>388</v>
      </c>
      <c r="BB13" s="60">
        <v>43917</v>
      </c>
      <c r="BC13" s="67" t="s">
        <v>371</v>
      </c>
      <c r="BD13" s="63" t="s">
        <v>389</v>
      </c>
      <c r="BE13" s="60">
        <v>44022</v>
      </c>
      <c r="BF13" s="61" t="s">
        <v>348</v>
      </c>
      <c r="BG13" s="66" t="s">
        <v>381</v>
      </c>
      <c r="BH13" s="60">
        <v>44084</v>
      </c>
      <c r="BI13" s="67" t="s">
        <v>350</v>
      </c>
      <c r="BJ13" s="63" t="s">
        <v>390</v>
      </c>
      <c r="BK13" s="60">
        <v>44169</v>
      </c>
      <c r="BL13" s="61" t="s">
        <v>391</v>
      </c>
      <c r="BM13" s="66" t="s">
        <v>392</v>
      </c>
      <c r="BN13" s="60">
        <v>44249</v>
      </c>
      <c r="BO13" s="67" t="s">
        <v>371</v>
      </c>
      <c r="BP13" s="63" t="s">
        <v>393</v>
      </c>
      <c r="BQ13" s="60">
        <v>44545</v>
      </c>
      <c r="BR13" s="61" t="s">
        <v>342</v>
      </c>
      <c r="BS13" s="66" t="s">
        <v>394</v>
      </c>
      <c r="BT13" s="60">
        <v>44797</v>
      </c>
      <c r="BU13" s="67" t="s">
        <v>387</v>
      </c>
      <c r="BV13" s="63" t="s">
        <v>644</v>
      </c>
      <c r="BW13" s="60" t="s">
        <v>356</v>
      </c>
      <c r="BX13" s="61" t="s">
        <v>357</v>
      </c>
      <c r="BY13" s="66" t="s">
        <v>356</v>
      </c>
      <c r="BZ13" s="60" t="s">
        <v>356</v>
      </c>
      <c r="CA13" s="67" t="s">
        <v>357</v>
      </c>
      <c r="CB13" s="69" t="s">
        <v>356</v>
      </c>
      <c r="CC13" s="110" t="str">
        <f>VLOOKUP(A13,Datos!$C$2:$AJ$25,34,0)</f>
        <v>Dirección de Contratación</v>
      </c>
      <c r="CD13" s="2">
        <f t="shared" si="0"/>
        <v>4</v>
      </c>
    </row>
    <row r="14" spans="1:82" ht="399.95" customHeight="1" x14ac:dyDescent="0.2">
      <c r="A14" s="164" t="s">
        <v>676</v>
      </c>
      <c r="B14" s="73" t="s">
        <v>110</v>
      </c>
      <c r="C14" s="51" t="s">
        <v>677</v>
      </c>
      <c r="D14" s="73" t="s">
        <v>125</v>
      </c>
      <c r="E14" s="153" t="s">
        <v>111</v>
      </c>
      <c r="F14" s="51" t="s">
        <v>685</v>
      </c>
      <c r="G14" s="138" t="s">
        <v>395</v>
      </c>
      <c r="H14" s="73" t="s">
        <v>63</v>
      </c>
      <c r="I14" s="73" t="s">
        <v>359</v>
      </c>
      <c r="J14" s="73" t="s">
        <v>78</v>
      </c>
      <c r="K14" s="51" t="s">
        <v>396</v>
      </c>
      <c r="L14" s="51" t="s">
        <v>380</v>
      </c>
      <c r="M14" s="51" t="s">
        <v>397</v>
      </c>
      <c r="N14" s="51" t="s">
        <v>367</v>
      </c>
      <c r="O14" s="51" t="s">
        <v>339</v>
      </c>
      <c r="P14" s="51" t="s">
        <v>368</v>
      </c>
      <c r="Q14" s="51" t="s">
        <v>927</v>
      </c>
      <c r="R14" s="51" t="s">
        <v>362</v>
      </c>
      <c r="S14" s="75" t="s">
        <v>324</v>
      </c>
      <c r="T14" s="139">
        <v>0.2</v>
      </c>
      <c r="U14" s="75" t="s">
        <v>51</v>
      </c>
      <c r="V14" s="139">
        <v>1</v>
      </c>
      <c r="W14" s="73" t="s">
        <v>273</v>
      </c>
      <c r="X14" s="51" t="s">
        <v>398</v>
      </c>
      <c r="Y14" s="75" t="s">
        <v>324</v>
      </c>
      <c r="Z14" s="140">
        <v>8.3999999999999991E-2</v>
      </c>
      <c r="AA14" s="75" t="s">
        <v>51</v>
      </c>
      <c r="AB14" s="140">
        <v>1</v>
      </c>
      <c r="AC14" s="73" t="s">
        <v>273</v>
      </c>
      <c r="AD14" s="51" t="s">
        <v>399</v>
      </c>
      <c r="AE14" s="73" t="s">
        <v>365</v>
      </c>
      <c r="AF14" s="51" t="s">
        <v>340</v>
      </c>
      <c r="AG14" s="51" t="s">
        <v>340</v>
      </c>
      <c r="AH14" s="51" t="s">
        <v>340</v>
      </c>
      <c r="AI14" s="51" t="s">
        <v>340</v>
      </c>
      <c r="AJ14" s="51" t="s">
        <v>340</v>
      </c>
      <c r="AK14" s="51" t="s">
        <v>686</v>
      </c>
      <c r="AL14" s="51" t="s">
        <v>400</v>
      </c>
      <c r="AM14" s="51" t="s">
        <v>687</v>
      </c>
      <c r="AN14" s="51" t="s">
        <v>688</v>
      </c>
      <c r="AO14" s="51" t="s">
        <v>689</v>
      </c>
      <c r="AP14" s="51" t="s">
        <v>690</v>
      </c>
      <c r="AQ14" s="51" t="s">
        <v>378</v>
      </c>
      <c r="AR14" s="51" t="s">
        <v>691</v>
      </c>
      <c r="AS14" s="142">
        <v>43496</v>
      </c>
      <c r="AT14" s="61" t="s">
        <v>342</v>
      </c>
      <c r="AU14" s="66" t="s">
        <v>369</v>
      </c>
      <c r="AV14" s="60">
        <v>43594</v>
      </c>
      <c r="AW14" s="67" t="s">
        <v>342</v>
      </c>
      <c r="AX14" s="63" t="s">
        <v>386</v>
      </c>
      <c r="AY14" s="60">
        <v>43917</v>
      </c>
      <c r="AZ14" s="61" t="s">
        <v>371</v>
      </c>
      <c r="BA14" s="66" t="s">
        <v>401</v>
      </c>
      <c r="BB14" s="60">
        <v>44022</v>
      </c>
      <c r="BC14" s="67" t="s">
        <v>348</v>
      </c>
      <c r="BD14" s="63" t="s">
        <v>381</v>
      </c>
      <c r="BE14" s="60">
        <v>44169</v>
      </c>
      <c r="BF14" s="61" t="s">
        <v>387</v>
      </c>
      <c r="BG14" s="66" t="s">
        <v>402</v>
      </c>
      <c r="BH14" s="60">
        <v>44249</v>
      </c>
      <c r="BI14" s="67" t="s">
        <v>342</v>
      </c>
      <c r="BJ14" s="63" t="s">
        <v>403</v>
      </c>
      <c r="BK14" s="60">
        <v>44249</v>
      </c>
      <c r="BL14" s="61" t="s">
        <v>348</v>
      </c>
      <c r="BM14" s="66" t="s">
        <v>404</v>
      </c>
      <c r="BN14" s="60">
        <v>44545</v>
      </c>
      <c r="BO14" s="67" t="s">
        <v>342</v>
      </c>
      <c r="BP14" s="63" t="s">
        <v>394</v>
      </c>
      <c r="BQ14" s="60" t="s">
        <v>356</v>
      </c>
      <c r="BR14" s="61" t="s">
        <v>357</v>
      </c>
      <c r="BS14" s="66" t="s">
        <v>356</v>
      </c>
      <c r="BT14" s="60" t="s">
        <v>356</v>
      </c>
      <c r="BU14" s="67" t="s">
        <v>357</v>
      </c>
      <c r="BV14" s="63" t="s">
        <v>356</v>
      </c>
      <c r="BW14" s="60" t="s">
        <v>356</v>
      </c>
      <c r="BX14" s="61" t="s">
        <v>357</v>
      </c>
      <c r="BY14" s="66" t="s">
        <v>356</v>
      </c>
      <c r="BZ14" s="60" t="s">
        <v>356</v>
      </c>
      <c r="CA14" s="67" t="s">
        <v>357</v>
      </c>
      <c r="CB14" s="69" t="s">
        <v>356</v>
      </c>
      <c r="CC14" s="110" t="str">
        <f>VLOOKUP(A14,Datos!$C$2:$AJ$25,34,0)</f>
        <v>Dirección de Contratación</v>
      </c>
      <c r="CD14" s="2">
        <f t="shared" si="0"/>
        <v>8</v>
      </c>
    </row>
    <row r="15" spans="1:82" ht="399.95" customHeight="1" x14ac:dyDescent="0.2">
      <c r="A15" s="164" t="s">
        <v>274</v>
      </c>
      <c r="B15" s="73" t="s">
        <v>694</v>
      </c>
      <c r="C15" s="51" t="s">
        <v>695</v>
      </c>
      <c r="D15" s="73" t="s">
        <v>696</v>
      </c>
      <c r="E15" s="153" t="s">
        <v>128</v>
      </c>
      <c r="F15" s="51" t="s">
        <v>697</v>
      </c>
      <c r="G15" s="138" t="s">
        <v>698</v>
      </c>
      <c r="H15" s="73" t="s">
        <v>63</v>
      </c>
      <c r="I15" s="73" t="s">
        <v>366</v>
      </c>
      <c r="J15" s="73" t="s">
        <v>78</v>
      </c>
      <c r="K15" s="51" t="s">
        <v>699</v>
      </c>
      <c r="L15" s="51" t="s">
        <v>406</v>
      </c>
      <c r="M15" s="51" t="s">
        <v>407</v>
      </c>
      <c r="N15" s="51" t="s">
        <v>367</v>
      </c>
      <c r="O15" s="51" t="s">
        <v>339</v>
      </c>
      <c r="P15" s="51" t="s">
        <v>368</v>
      </c>
      <c r="Q15" s="51" t="s">
        <v>927</v>
      </c>
      <c r="R15" s="51" t="s">
        <v>362</v>
      </c>
      <c r="S15" s="75" t="s">
        <v>324</v>
      </c>
      <c r="T15" s="139">
        <v>0.2</v>
      </c>
      <c r="U15" s="75" t="s">
        <v>77</v>
      </c>
      <c r="V15" s="139">
        <v>0.8</v>
      </c>
      <c r="W15" s="73" t="s">
        <v>272</v>
      </c>
      <c r="X15" s="51" t="s">
        <v>408</v>
      </c>
      <c r="Y15" s="75" t="s">
        <v>324</v>
      </c>
      <c r="Z15" s="140">
        <v>3.5279999999999999E-2</v>
      </c>
      <c r="AA15" s="75" t="s">
        <v>77</v>
      </c>
      <c r="AB15" s="140">
        <v>0.8</v>
      </c>
      <c r="AC15" s="73" t="s">
        <v>272</v>
      </c>
      <c r="AD15" s="51" t="s">
        <v>409</v>
      </c>
      <c r="AE15" s="73" t="s">
        <v>365</v>
      </c>
      <c r="AF15" s="51" t="s">
        <v>340</v>
      </c>
      <c r="AG15" s="51" t="s">
        <v>340</v>
      </c>
      <c r="AH15" s="51" t="s">
        <v>340</v>
      </c>
      <c r="AI15" s="51" t="s">
        <v>340</v>
      </c>
      <c r="AJ15" s="51" t="s">
        <v>340</v>
      </c>
      <c r="AK15" s="51" t="s">
        <v>700</v>
      </c>
      <c r="AL15" s="51" t="s">
        <v>701</v>
      </c>
      <c r="AM15" s="51" t="s">
        <v>702</v>
      </c>
      <c r="AN15" s="51" t="s">
        <v>703</v>
      </c>
      <c r="AO15" s="51" t="s">
        <v>704</v>
      </c>
      <c r="AP15" s="51" t="s">
        <v>705</v>
      </c>
      <c r="AQ15" s="51" t="s">
        <v>706</v>
      </c>
      <c r="AR15" s="51" t="s">
        <v>707</v>
      </c>
      <c r="AS15" s="142">
        <v>43353</v>
      </c>
      <c r="AT15" s="61" t="s">
        <v>342</v>
      </c>
      <c r="AU15" s="66" t="s">
        <v>405</v>
      </c>
      <c r="AV15" s="60">
        <v>43593</v>
      </c>
      <c r="AW15" s="67" t="s">
        <v>342</v>
      </c>
      <c r="AX15" s="63" t="s">
        <v>410</v>
      </c>
      <c r="AY15" s="60">
        <v>43763</v>
      </c>
      <c r="AZ15" s="61" t="s">
        <v>370</v>
      </c>
      <c r="BA15" s="66" t="s">
        <v>411</v>
      </c>
      <c r="BB15" s="60">
        <v>43895</v>
      </c>
      <c r="BC15" s="67" t="s">
        <v>412</v>
      </c>
      <c r="BD15" s="63" t="s">
        <v>413</v>
      </c>
      <c r="BE15" s="60">
        <v>44074</v>
      </c>
      <c r="BF15" s="61" t="s">
        <v>353</v>
      </c>
      <c r="BG15" s="66" t="s">
        <v>414</v>
      </c>
      <c r="BH15" s="60">
        <v>44167</v>
      </c>
      <c r="BI15" s="67" t="s">
        <v>387</v>
      </c>
      <c r="BJ15" s="63" t="s">
        <v>415</v>
      </c>
      <c r="BK15" s="60">
        <v>44245</v>
      </c>
      <c r="BL15" s="61" t="s">
        <v>372</v>
      </c>
      <c r="BM15" s="66" t="s">
        <v>416</v>
      </c>
      <c r="BN15" s="60">
        <v>44293</v>
      </c>
      <c r="BO15" s="67" t="s">
        <v>370</v>
      </c>
      <c r="BP15" s="63" t="s">
        <v>417</v>
      </c>
      <c r="BQ15" s="60">
        <v>44532</v>
      </c>
      <c r="BR15" s="61" t="s">
        <v>418</v>
      </c>
      <c r="BS15" s="66" t="s">
        <v>419</v>
      </c>
      <c r="BT15" s="60">
        <v>44748</v>
      </c>
      <c r="BU15" s="67" t="s">
        <v>387</v>
      </c>
      <c r="BV15" s="63" t="s">
        <v>643</v>
      </c>
      <c r="BW15" s="60" t="s">
        <v>356</v>
      </c>
      <c r="BX15" s="61" t="s">
        <v>357</v>
      </c>
      <c r="BY15" s="66" t="s">
        <v>356</v>
      </c>
      <c r="BZ15" s="60" t="s">
        <v>356</v>
      </c>
      <c r="CA15" s="67" t="s">
        <v>357</v>
      </c>
      <c r="CB15" s="69" t="s">
        <v>356</v>
      </c>
      <c r="CC15" s="110" t="str">
        <f>VLOOKUP(A15,Datos!$C$2:$AJ$25,34,0)</f>
        <v>Oficina de Control Disciplinario Interno</v>
      </c>
      <c r="CD15" s="2">
        <f t="shared" si="0"/>
        <v>4</v>
      </c>
    </row>
    <row r="16" spans="1:82" ht="399.95" customHeight="1" x14ac:dyDescent="0.2">
      <c r="A16" s="164" t="s">
        <v>152</v>
      </c>
      <c r="B16" s="73" t="s">
        <v>708</v>
      </c>
      <c r="C16" s="51" t="s">
        <v>709</v>
      </c>
      <c r="D16" s="73" t="s">
        <v>161</v>
      </c>
      <c r="E16" s="153" t="s">
        <v>38</v>
      </c>
      <c r="F16" s="51" t="s">
        <v>710</v>
      </c>
      <c r="G16" s="138" t="s">
        <v>711</v>
      </c>
      <c r="H16" s="73" t="s">
        <v>63</v>
      </c>
      <c r="I16" s="73" t="s">
        <v>359</v>
      </c>
      <c r="J16" s="73" t="s">
        <v>78</v>
      </c>
      <c r="K16" s="51" t="s">
        <v>712</v>
      </c>
      <c r="L16" s="51" t="s">
        <v>713</v>
      </c>
      <c r="M16" s="51" t="s">
        <v>714</v>
      </c>
      <c r="N16" s="51" t="s">
        <v>367</v>
      </c>
      <c r="O16" s="51" t="s">
        <v>374</v>
      </c>
      <c r="P16" s="51" t="s">
        <v>361</v>
      </c>
      <c r="Q16" s="51" t="s">
        <v>927</v>
      </c>
      <c r="R16" s="51" t="s">
        <v>362</v>
      </c>
      <c r="S16" s="75" t="s">
        <v>324</v>
      </c>
      <c r="T16" s="139">
        <v>0.2</v>
      </c>
      <c r="U16" s="75" t="s">
        <v>101</v>
      </c>
      <c r="V16" s="139">
        <v>0.6</v>
      </c>
      <c r="W16" s="73" t="s">
        <v>84</v>
      </c>
      <c r="X16" s="51" t="s">
        <v>715</v>
      </c>
      <c r="Y16" s="75" t="s">
        <v>324</v>
      </c>
      <c r="Z16" s="140">
        <v>8.3999999999999991E-2</v>
      </c>
      <c r="AA16" s="75" t="s">
        <v>101</v>
      </c>
      <c r="AB16" s="140">
        <v>0.6</v>
      </c>
      <c r="AC16" s="73" t="s">
        <v>84</v>
      </c>
      <c r="AD16" s="51" t="s">
        <v>716</v>
      </c>
      <c r="AE16" s="73" t="s">
        <v>365</v>
      </c>
      <c r="AF16" s="51" t="s">
        <v>340</v>
      </c>
      <c r="AG16" s="51" t="s">
        <v>340</v>
      </c>
      <c r="AH16" s="51" t="s">
        <v>340</v>
      </c>
      <c r="AI16" s="51" t="s">
        <v>340</v>
      </c>
      <c r="AJ16" s="51" t="s">
        <v>340</v>
      </c>
      <c r="AK16" s="51" t="s">
        <v>717</v>
      </c>
      <c r="AL16" s="51" t="s">
        <v>718</v>
      </c>
      <c r="AM16" s="51" t="s">
        <v>719</v>
      </c>
      <c r="AN16" s="51" t="s">
        <v>720</v>
      </c>
      <c r="AO16" s="51" t="s">
        <v>692</v>
      </c>
      <c r="AP16" s="51" t="s">
        <v>721</v>
      </c>
      <c r="AQ16" s="51" t="s">
        <v>722</v>
      </c>
      <c r="AR16" s="51" t="s">
        <v>723</v>
      </c>
      <c r="AS16" s="142">
        <v>43496</v>
      </c>
      <c r="AT16" s="61" t="s">
        <v>342</v>
      </c>
      <c r="AU16" s="66" t="s">
        <v>369</v>
      </c>
      <c r="AV16" s="60">
        <v>43594</v>
      </c>
      <c r="AW16" s="67" t="s">
        <v>342</v>
      </c>
      <c r="AX16" s="63" t="s">
        <v>421</v>
      </c>
      <c r="AY16" s="60">
        <v>43998</v>
      </c>
      <c r="AZ16" s="61" t="s">
        <v>342</v>
      </c>
      <c r="BA16" s="66" t="s">
        <v>724</v>
      </c>
      <c r="BB16" s="60">
        <v>44076</v>
      </c>
      <c r="BC16" s="67" t="s">
        <v>353</v>
      </c>
      <c r="BD16" s="63" t="s">
        <v>422</v>
      </c>
      <c r="BE16" s="60">
        <v>44168</v>
      </c>
      <c r="BF16" s="61" t="s">
        <v>342</v>
      </c>
      <c r="BG16" s="66" t="s">
        <v>423</v>
      </c>
      <c r="BH16" s="60">
        <v>44250</v>
      </c>
      <c r="BI16" s="67" t="s">
        <v>418</v>
      </c>
      <c r="BJ16" s="63" t="s">
        <v>725</v>
      </c>
      <c r="BK16" s="60">
        <v>44543</v>
      </c>
      <c r="BL16" s="61" t="s">
        <v>342</v>
      </c>
      <c r="BM16" s="66" t="s">
        <v>726</v>
      </c>
      <c r="BN16" s="60" t="s">
        <v>356</v>
      </c>
      <c r="BO16" s="67" t="s">
        <v>357</v>
      </c>
      <c r="BP16" s="63" t="s">
        <v>356</v>
      </c>
      <c r="BQ16" s="60" t="s">
        <v>356</v>
      </c>
      <c r="BR16" s="61" t="s">
        <v>357</v>
      </c>
      <c r="BS16" s="66" t="s">
        <v>356</v>
      </c>
      <c r="BT16" s="60" t="s">
        <v>356</v>
      </c>
      <c r="BU16" s="67" t="s">
        <v>357</v>
      </c>
      <c r="BV16" s="63" t="s">
        <v>356</v>
      </c>
      <c r="BW16" s="60" t="s">
        <v>356</v>
      </c>
      <c r="BX16" s="61" t="s">
        <v>357</v>
      </c>
      <c r="BY16" s="66" t="s">
        <v>356</v>
      </c>
      <c r="BZ16" s="60" t="s">
        <v>356</v>
      </c>
      <c r="CA16" s="67" t="s">
        <v>357</v>
      </c>
      <c r="CB16" s="69" t="s">
        <v>356</v>
      </c>
      <c r="CC16" s="110" t="str">
        <f>VLOOKUP(A16,Datos!$C$2:$AJ$25,34,0)</f>
        <v>Subdirección de Imprenta Distrital</v>
      </c>
      <c r="CD16" s="2">
        <f t="shared" si="0"/>
        <v>10</v>
      </c>
    </row>
    <row r="17" spans="1:82" ht="399.95" customHeight="1" x14ac:dyDescent="0.2">
      <c r="A17" s="164" t="s">
        <v>162</v>
      </c>
      <c r="B17" s="73" t="s">
        <v>727</v>
      </c>
      <c r="C17" s="51" t="s">
        <v>728</v>
      </c>
      <c r="D17" s="73" t="s">
        <v>168</v>
      </c>
      <c r="E17" s="153" t="s">
        <v>90</v>
      </c>
      <c r="F17" s="51" t="s">
        <v>735</v>
      </c>
      <c r="G17" s="138" t="s">
        <v>736</v>
      </c>
      <c r="H17" s="73" t="s">
        <v>63</v>
      </c>
      <c r="I17" s="73" t="s">
        <v>366</v>
      </c>
      <c r="J17" s="73" t="s">
        <v>52</v>
      </c>
      <c r="K17" s="51" t="s">
        <v>737</v>
      </c>
      <c r="L17" s="51" t="s">
        <v>738</v>
      </c>
      <c r="M17" s="51" t="s">
        <v>739</v>
      </c>
      <c r="N17" s="51" t="s">
        <v>338</v>
      </c>
      <c r="O17" s="51" t="s">
        <v>339</v>
      </c>
      <c r="P17" s="51" t="s">
        <v>368</v>
      </c>
      <c r="Q17" s="51" t="s">
        <v>927</v>
      </c>
      <c r="R17" s="51" t="s">
        <v>362</v>
      </c>
      <c r="S17" s="75" t="s">
        <v>324</v>
      </c>
      <c r="T17" s="139">
        <v>0.2</v>
      </c>
      <c r="U17" s="75" t="s">
        <v>77</v>
      </c>
      <c r="V17" s="139">
        <v>0.8</v>
      </c>
      <c r="W17" s="73" t="s">
        <v>272</v>
      </c>
      <c r="X17" s="51" t="s">
        <v>740</v>
      </c>
      <c r="Y17" s="75" t="s">
        <v>324</v>
      </c>
      <c r="Z17" s="140">
        <v>2.1167999999999999E-2</v>
      </c>
      <c r="AA17" s="75" t="s">
        <v>77</v>
      </c>
      <c r="AB17" s="140">
        <v>0.8</v>
      </c>
      <c r="AC17" s="73" t="s">
        <v>272</v>
      </c>
      <c r="AD17" s="51" t="s">
        <v>741</v>
      </c>
      <c r="AE17" s="73" t="s">
        <v>365</v>
      </c>
      <c r="AF17" s="51" t="s">
        <v>340</v>
      </c>
      <c r="AG17" s="51" t="s">
        <v>340</v>
      </c>
      <c r="AH17" s="51" t="s">
        <v>340</v>
      </c>
      <c r="AI17" s="51" t="s">
        <v>340</v>
      </c>
      <c r="AJ17" s="51" t="s">
        <v>340</v>
      </c>
      <c r="AK17" s="51" t="s">
        <v>742</v>
      </c>
      <c r="AL17" s="51" t="s">
        <v>732</v>
      </c>
      <c r="AM17" s="51" t="s">
        <v>743</v>
      </c>
      <c r="AN17" s="51" t="s">
        <v>733</v>
      </c>
      <c r="AO17" s="51" t="s">
        <v>734</v>
      </c>
      <c r="AP17" s="51" t="s">
        <v>744</v>
      </c>
      <c r="AQ17" s="51" t="s">
        <v>745</v>
      </c>
      <c r="AR17" s="51" t="s">
        <v>746</v>
      </c>
      <c r="AS17" s="142">
        <v>43593</v>
      </c>
      <c r="AT17" s="61" t="s">
        <v>342</v>
      </c>
      <c r="AU17" s="66" t="s">
        <v>747</v>
      </c>
      <c r="AV17" s="60">
        <v>43784</v>
      </c>
      <c r="AW17" s="67" t="s">
        <v>342</v>
      </c>
      <c r="AX17" s="63" t="s">
        <v>748</v>
      </c>
      <c r="AY17" s="60">
        <v>43895</v>
      </c>
      <c r="AZ17" s="61" t="s">
        <v>412</v>
      </c>
      <c r="BA17" s="66" t="s">
        <v>749</v>
      </c>
      <c r="BB17" s="60">
        <v>44062</v>
      </c>
      <c r="BC17" s="67" t="s">
        <v>346</v>
      </c>
      <c r="BD17" s="63" t="s">
        <v>729</v>
      </c>
      <c r="BE17" s="60">
        <v>44169</v>
      </c>
      <c r="BF17" s="61" t="s">
        <v>425</v>
      </c>
      <c r="BG17" s="66" t="s">
        <v>730</v>
      </c>
      <c r="BH17" s="60">
        <v>44246</v>
      </c>
      <c r="BI17" s="67" t="s">
        <v>372</v>
      </c>
      <c r="BJ17" s="63" t="s">
        <v>750</v>
      </c>
      <c r="BK17" s="60">
        <v>44442</v>
      </c>
      <c r="BL17" s="61" t="s">
        <v>370</v>
      </c>
      <c r="BM17" s="66" t="s">
        <v>731</v>
      </c>
      <c r="BN17" s="60">
        <v>44545</v>
      </c>
      <c r="BO17" s="67" t="s">
        <v>379</v>
      </c>
      <c r="BP17" s="63" t="s">
        <v>355</v>
      </c>
      <c r="BQ17" s="60" t="s">
        <v>356</v>
      </c>
      <c r="BR17" s="61" t="s">
        <v>357</v>
      </c>
      <c r="BS17" s="66" t="s">
        <v>356</v>
      </c>
      <c r="BT17" s="60" t="s">
        <v>356</v>
      </c>
      <c r="BU17" s="67" t="s">
        <v>357</v>
      </c>
      <c r="BV17" s="63" t="s">
        <v>356</v>
      </c>
      <c r="BW17" s="60" t="s">
        <v>356</v>
      </c>
      <c r="BX17" s="61" t="s">
        <v>357</v>
      </c>
      <c r="BY17" s="66" t="s">
        <v>356</v>
      </c>
      <c r="BZ17" s="60" t="s">
        <v>356</v>
      </c>
      <c r="CA17" s="67" t="s">
        <v>357</v>
      </c>
      <c r="CB17" s="69" t="s">
        <v>356</v>
      </c>
      <c r="CC17" s="110" t="str">
        <f>VLOOKUP(A17,Datos!$C$2:$AJ$25,34,0)</f>
        <v>Oficina de Tecnologías de la Información y las Comunicaciones</v>
      </c>
      <c r="CD17" s="2">
        <f t="shared" si="0"/>
        <v>8</v>
      </c>
    </row>
    <row r="18" spans="1:82" ht="399.95" customHeight="1" x14ac:dyDescent="0.2">
      <c r="A18" s="164" t="s">
        <v>275</v>
      </c>
      <c r="B18" s="73" t="s">
        <v>751</v>
      </c>
      <c r="C18" s="51" t="s">
        <v>752</v>
      </c>
      <c r="D18" s="73" t="s">
        <v>174</v>
      </c>
      <c r="E18" s="153" t="s">
        <v>128</v>
      </c>
      <c r="F18" s="51" t="s">
        <v>753</v>
      </c>
      <c r="G18" s="138" t="s">
        <v>432</v>
      </c>
      <c r="H18" s="73" t="s">
        <v>63</v>
      </c>
      <c r="I18" s="73" t="s">
        <v>366</v>
      </c>
      <c r="J18" s="73" t="s">
        <v>78</v>
      </c>
      <c r="K18" s="51" t="s">
        <v>433</v>
      </c>
      <c r="L18" s="51" t="s">
        <v>431</v>
      </c>
      <c r="M18" s="51" t="s">
        <v>434</v>
      </c>
      <c r="N18" s="51" t="s">
        <v>367</v>
      </c>
      <c r="O18" s="51" t="s">
        <v>339</v>
      </c>
      <c r="P18" s="51" t="s">
        <v>368</v>
      </c>
      <c r="Q18" s="51" t="s">
        <v>927</v>
      </c>
      <c r="R18" s="51" t="s">
        <v>362</v>
      </c>
      <c r="S18" s="75" t="s">
        <v>324</v>
      </c>
      <c r="T18" s="139">
        <v>0.2</v>
      </c>
      <c r="U18" s="75" t="s">
        <v>77</v>
      </c>
      <c r="V18" s="139">
        <v>0.8</v>
      </c>
      <c r="W18" s="73" t="s">
        <v>272</v>
      </c>
      <c r="X18" s="51" t="s">
        <v>408</v>
      </c>
      <c r="Y18" s="75" t="s">
        <v>324</v>
      </c>
      <c r="Z18" s="140">
        <v>7.1999999999999995E-2</v>
      </c>
      <c r="AA18" s="75" t="s">
        <v>77</v>
      </c>
      <c r="AB18" s="140">
        <v>0.8</v>
      </c>
      <c r="AC18" s="73" t="s">
        <v>272</v>
      </c>
      <c r="AD18" s="51" t="s">
        <v>409</v>
      </c>
      <c r="AE18" s="73" t="s">
        <v>365</v>
      </c>
      <c r="AF18" s="51" t="s">
        <v>340</v>
      </c>
      <c r="AG18" s="51" t="s">
        <v>340</v>
      </c>
      <c r="AH18" s="51" t="s">
        <v>340</v>
      </c>
      <c r="AI18" s="51" t="s">
        <v>340</v>
      </c>
      <c r="AJ18" s="51" t="s">
        <v>340</v>
      </c>
      <c r="AK18" s="51" t="s">
        <v>754</v>
      </c>
      <c r="AL18" s="51" t="s">
        <v>435</v>
      </c>
      <c r="AM18" s="51" t="s">
        <v>755</v>
      </c>
      <c r="AN18" s="51" t="s">
        <v>756</v>
      </c>
      <c r="AO18" s="51" t="s">
        <v>757</v>
      </c>
      <c r="AP18" s="51" t="s">
        <v>436</v>
      </c>
      <c r="AQ18" s="51" t="s">
        <v>437</v>
      </c>
      <c r="AR18" s="51" t="s">
        <v>438</v>
      </c>
      <c r="AS18" s="142">
        <v>43496</v>
      </c>
      <c r="AT18" s="61" t="s">
        <v>342</v>
      </c>
      <c r="AU18" s="66" t="s">
        <v>439</v>
      </c>
      <c r="AV18" s="60">
        <v>43594</v>
      </c>
      <c r="AW18" s="67" t="s">
        <v>342</v>
      </c>
      <c r="AX18" s="63" t="s">
        <v>440</v>
      </c>
      <c r="AY18" s="60">
        <v>43902</v>
      </c>
      <c r="AZ18" s="61" t="s">
        <v>412</v>
      </c>
      <c r="BA18" s="66" t="s">
        <v>441</v>
      </c>
      <c r="BB18" s="60">
        <v>44075</v>
      </c>
      <c r="BC18" s="67" t="s">
        <v>353</v>
      </c>
      <c r="BD18" s="63" t="s">
        <v>442</v>
      </c>
      <c r="BE18" s="60">
        <v>44167</v>
      </c>
      <c r="BF18" s="61" t="s">
        <v>387</v>
      </c>
      <c r="BG18" s="66" t="s">
        <v>443</v>
      </c>
      <c r="BH18" s="60">
        <v>44246</v>
      </c>
      <c r="BI18" s="67" t="s">
        <v>372</v>
      </c>
      <c r="BJ18" s="63" t="s">
        <v>444</v>
      </c>
      <c r="BK18" s="60">
        <v>44533</v>
      </c>
      <c r="BL18" s="61" t="s">
        <v>372</v>
      </c>
      <c r="BM18" s="66" t="s">
        <v>445</v>
      </c>
      <c r="BN18" s="60" t="s">
        <v>356</v>
      </c>
      <c r="BO18" s="67" t="s">
        <v>357</v>
      </c>
      <c r="BP18" s="63" t="s">
        <v>356</v>
      </c>
      <c r="BQ18" s="60" t="s">
        <v>356</v>
      </c>
      <c r="BR18" s="61" t="s">
        <v>357</v>
      </c>
      <c r="BS18" s="66" t="s">
        <v>356</v>
      </c>
      <c r="BT18" s="60" t="s">
        <v>356</v>
      </c>
      <c r="BU18" s="67" t="s">
        <v>357</v>
      </c>
      <c r="BV18" s="63" t="s">
        <v>356</v>
      </c>
      <c r="BW18" s="60" t="s">
        <v>356</v>
      </c>
      <c r="BX18" s="61" t="s">
        <v>357</v>
      </c>
      <c r="BY18" s="66" t="s">
        <v>356</v>
      </c>
      <c r="BZ18" s="60" t="s">
        <v>356</v>
      </c>
      <c r="CA18" s="67" t="s">
        <v>357</v>
      </c>
      <c r="CB18" s="69" t="s">
        <v>356</v>
      </c>
      <c r="CC18" s="110" t="str">
        <f>VLOOKUP(A18,Datos!$C$2:$AJ$25,34,0)</f>
        <v>Oficina de Control Interno</v>
      </c>
      <c r="CD18" s="2">
        <f t="shared" si="0"/>
        <v>10</v>
      </c>
    </row>
    <row r="19" spans="1:82" ht="399.95" customHeight="1" x14ac:dyDescent="0.2">
      <c r="A19" s="164" t="s">
        <v>190</v>
      </c>
      <c r="B19" s="73" t="s">
        <v>758</v>
      </c>
      <c r="C19" s="51" t="s">
        <v>759</v>
      </c>
      <c r="D19" s="73" t="s">
        <v>193</v>
      </c>
      <c r="E19" s="153" t="s">
        <v>111</v>
      </c>
      <c r="F19" s="51" t="s">
        <v>761</v>
      </c>
      <c r="G19" s="138" t="s">
        <v>452</v>
      </c>
      <c r="H19" s="73" t="s">
        <v>63</v>
      </c>
      <c r="I19" s="73" t="s">
        <v>359</v>
      </c>
      <c r="J19" s="73" t="s">
        <v>78</v>
      </c>
      <c r="K19" s="51" t="s">
        <v>453</v>
      </c>
      <c r="L19" s="51" t="s">
        <v>454</v>
      </c>
      <c r="M19" s="51" t="s">
        <v>455</v>
      </c>
      <c r="N19" s="51" t="s">
        <v>367</v>
      </c>
      <c r="O19" s="51" t="s">
        <v>339</v>
      </c>
      <c r="P19" s="51" t="s">
        <v>447</v>
      </c>
      <c r="Q19" s="51" t="s">
        <v>927</v>
      </c>
      <c r="R19" s="51" t="s">
        <v>362</v>
      </c>
      <c r="S19" s="75" t="s">
        <v>324</v>
      </c>
      <c r="T19" s="139">
        <v>0.2</v>
      </c>
      <c r="U19" s="75" t="s">
        <v>77</v>
      </c>
      <c r="V19" s="139">
        <v>0.8</v>
      </c>
      <c r="W19" s="73" t="s">
        <v>272</v>
      </c>
      <c r="X19" s="51" t="s">
        <v>456</v>
      </c>
      <c r="Y19" s="75" t="s">
        <v>324</v>
      </c>
      <c r="Z19" s="140">
        <v>1.48176E-2</v>
      </c>
      <c r="AA19" s="75" t="s">
        <v>77</v>
      </c>
      <c r="AB19" s="140">
        <v>0.8</v>
      </c>
      <c r="AC19" s="73" t="s">
        <v>272</v>
      </c>
      <c r="AD19" s="51" t="s">
        <v>409</v>
      </c>
      <c r="AE19" s="73" t="s">
        <v>365</v>
      </c>
      <c r="AF19" s="51" t="s">
        <v>340</v>
      </c>
      <c r="AG19" s="51" t="s">
        <v>340</v>
      </c>
      <c r="AH19" s="51" t="s">
        <v>340</v>
      </c>
      <c r="AI19" s="51" t="s">
        <v>340</v>
      </c>
      <c r="AJ19" s="51" t="s">
        <v>340</v>
      </c>
      <c r="AK19" s="51" t="s">
        <v>762</v>
      </c>
      <c r="AL19" s="51" t="s">
        <v>763</v>
      </c>
      <c r="AM19" s="51" t="s">
        <v>764</v>
      </c>
      <c r="AN19" s="51" t="s">
        <v>688</v>
      </c>
      <c r="AO19" s="51" t="s">
        <v>765</v>
      </c>
      <c r="AP19" s="51" t="s">
        <v>457</v>
      </c>
      <c r="AQ19" s="51" t="s">
        <v>760</v>
      </c>
      <c r="AR19" s="51" t="s">
        <v>458</v>
      </c>
      <c r="AS19" s="142">
        <v>43349</v>
      </c>
      <c r="AT19" s="61" t="s">
        <v>342</v>
      </c>
      <c r="AU19" s="66" t="s">
        <v>427</v>
      </c>
      <c r="AV19" s="60">
        <v>43592</v>
      </c>
      <c r="AW19" s="67" t="s">
        <v>428</v>
      </c>
      <c r="AX19" s="63" t="s">
        <v>459</v>
      </c>
      <c r="AY19" s="60">
        <v>43776</v>
      </c>
      <c r="AZ19" s="61" t="s">
        <v>460</v>
      </c>
      <c r="BA19" s="66" t="s">
        <v>461</v>
      </c>
      <c r="BB19" s="60">
        <v>43902</v>
      </c>
      <c r="BC19" s="67" t="s">
        <v>348</v>
      </c>
      <c r="BD19" s="63" t="s">
        <v>462</v>
      </c>
      <c r="BE19" s="60">
        <v>43923</v>
      </c>
      <c r="BF19" s="61" t="s">
        <v>448</v>
      </c>
      <c r="BG19" s="66" t="s">
        <v>463</v>
      </c>
      <c r="BH19" s="60">
        <v>44112</v>
      </c>
      <c r="BI19" s="67" t="s">
        <v>342</v>
      </c>
      <c r="BJ19" s="63" t="s">
        <v>464</v>
      </c>
      <c r="BK19" s="60">
        <v>44168</v>
      </c>
      <c r="BL19" s="61" t="s">
        <v>350</v>
      </c>
      <c r="BM19" s="66" t="s">
        <v>450</v>
      </c>
      <c r="BN19" s="60">
        <v>44251</v>
      </c>
      <c r="BO19" s="67" t="s">
        <v>372</v>
      </c>
      <c r="BP19" s="63" t="s">
        <v>465</v>
      </c>
      <c r="BQ19" s="60">
        <v>44452</v>
      </c>
      <c r="BR19" s="61" t="s">
        <v>387</v>
      </c>
      <c r="BS19" s="66" t="s">
        <v>466</v>
      </c>
      <c r="BT19" s="60">
        <v>44533</v>
      </c>
      <c r="BU19" s="67" t="s">
        <v>342</v>
      </c>
      <c r="BV19" s="63" t="s">
        <v>467</v>
      </c>
      <c r="BW19" s="60" t="s">
        <v>356</v>
      </c>
      <c r="BX19" s="61" t="s">
        <v>357</v>
      </c>
      <c r="BY19" s="66" t="s">
        <v>356</v>
      </c>
      <c r="BZ19" s="60" t="s">
        <v>356</v>
      </c>
      <c r="CA19" s="67" t="s">
        <v>357</v>
      </c>
      <c r="CB19" s="69" t="s">
        <v>356</v>
      </c>
      <c r="CC19" s="110" t="str">
        <f>VLOOKUP(A19,Datos!$C$2:$AJ$25,34,0)</f>
        <v>Subdirección de Servicios Administrativos</v>
      </c>
      <c r="CD19" s="2">
        <f t="shared" si="0"/>
        <v>4</v>
      </c>
    </row>
    <row r="20" spans="1:82" ht="399.95" customHeight="1" x14ac:dyDescent="0.2">
      <c r="A20" s="164" t="s">
        <v>190</v>
      </c>
      <c r="B20" s="73" t="s">
        <v>758</v>
      </c>
      <c r="C20" s="51" t="s">
        <v>759</v>
      </c>
      <c r="D20" s="73" t="s">
        <v>193</v>
      </c>
      <c r="E20" s="153" t="s">
        <v>111</v>
      </c>
      <c r="F20" s="51" t="s">
        <v>766</v>
      </c>
      <c r="G20" s="138" t="s">
        <v>468</v>
      </c>
      <c r="H20" s="73" t="s">
        <v>63</v>
      </c>
      <c r="I20" s="73" t="s">
        <v>359</v>
      </c>
      <c r="J20" s="73" t="s">
        <v>78</v>
      </c>
      <c r="K20" s="51" t="s">
        <v>453</v>
      </c>
      <c r="L20" s="51" t="s">
        <v>454</v>
      </c>
      <c r="M20" s="51" t="s">
        <v>469</v>
      </c>
      <c r="N20" s="51" t="s">
        <v>367</v>
      </c>
      <c r="O20" s="51" t="s">
        <v>339</v>
      </c>
      <c r="P20" s="51" t="s">
        <v>447</v>
      </c>
      <c r="Q20" s="51" t="s">
        <v>927</v>
      </c>
      <c r="R20" s="51" t="s">
        <v>362</v>
      </c>
      <c r="S20" s="75" t="s">
        <v>324</v>
      </c>
      <c r="T20" s="139">
        <v>0.2</v>
      </c>
      <c r="U20" s="75" t="s">
        <v>77</v>
      </c>
      <c r="V20" s="139">
        <v>0.8</v>
      </c>
      <c r="W20" s="73" t="s">
        <v>272</v>
      </c>
      <c r="X20" s="51" t="s">
        <v>456</v>
      </c>
      <c r="Y20" s="75" t="s">
        <v>324</v>
      </c>
      <c r="Z20" s="140">
        <v>2.1167999999999999E-2</v>
      </c>
      <c r="AA20" s="75" t="s">
        <v>77</v>
      </c>
      <c r="AB20" s="140">
        <v>0.8</v>
      </c>
      <c r="AC20" s="73" t="s">
        <v>272</v>
      </c>
      <c r="AD20" s="51" t="s">
        <v>409</v>
      </c>
      <c r="AE20" s="73" t="s">
        <v>365</v>
      </c>
      <c r="AF20" s="51" t="s">
        <v>340</v>
      </c>
      <c r="AG20" s="51" t="s">
        <v>340</v>
      </c>
      <c r="AH20" s="51" t="s">
        <v>340</v>
      </c>
      <c r="AI20" s="51" t="s">
        <v>340</v>
      </c>
      <c r="AJ20" s="51" t="s">
        <v>340</v>
      </c>
      <c r="AK20" s="51" t="s">
        <v>767</v>
      </c>
      <c r="AL20" s="51" t="s">
        <v>768</v>
      </c>
      <c r="AM20" s="51" t="s">
        <v>769</v>
      </c>
      <c r="AN20" s="51" t="s">
        <v>770</v>
      </c>
      <c r="AO20" s="51" t="s">
        <v>771</v>
      </c>
      <c r="AP20" s="51" t="s">
        <v>470</v>
      </c>
      <c r="AQ20" s="51" t="s">
        <v>772</v>
      </c>
      <c r="AR20" s="51" t="s">
        <v>471</v>
      </c>
      <c r="AS20" s="142">
        <v>43349</v>
      </c>
      <c r="AT20" s="61" t="s">
        <v>342</v>
      </c>
      <c r="AU20" s="66" t="s">
        <v>427</v>
      </c>
      <c r="AV20" s="60">
        <v>43592</v>
      </c>
      <c r="AW20" s="67" t="s">
        <v>387</v>
      </c>
      <c r="AX20" s="63" t="s">
        <v>472</v>
      </c>
      <c r="AY20" s="60">
        <v>43776</v>
      </c>
      <c r="AZ20" s="61" t="s">
        <v>448</v>
      </c>
      <c r="BA20" s="66" t="s">
        <v>473</v>
      </c>
      <c r="BB20" s="60">
        <v>43902</v>
      </c>
      <c r="BC20" s="67" t="s">
        <v>448</v>
      </c>
      <c r="BD20" s="63" t="s">
        <v>449</v>
      </c>
      <c r="BE20" s="60">
        <v>44112</v>
      </c>
      <c r="BF20" s="61" t="s">
        <v>428</v>
      </c>
      <c r="BG20" s="66" t="s">
        <v>474</v>
      </c>
      <c r="BH20" s="60">
        <v>44168</v>
      </c>
      <c r="BI20" s="67" t="s">
        <v>350</v>
      </c>
      <c r="BJ20" s="63" t="s">
        <v>450</v>
      </c>
      <c r="BK20" s="60">
        <v>44251</v>
      </c>
      <c r="BL20" s="61" t="s">
        <v>348</v>
      </c>
      <c r="BM20" s="66" t="s">
        <v>451</v>
      </c>
      <c r="BN20" s="60">
        <v>44533</v>
      </c>
      <c r="BO20" s="67" t="s">
        <v>342</v>
      </c>
      <c r="BP20" s="63" t="s">
        <v>475</v>
      </c>
      <c r="BQ20" s="60" t="s">
        <v>356</v>
      </c>
      <c r="BR20" s="61" t="s">
        <v>357</v>
      </c>
      <c r="BS20" s="66" t="s">
        <v>356</v>
      </c>
      <c r="BT20" s="60" t="s">
        <v>356</v>
      </c>
      <c r="BU20" s="67" t="s">
        <v>357</v>
      </c>
      <c r="BV20" s="63" t="s">
        <v>356</v>
      </c>
      <c r="BW20" s="60" t="s">
        <v>356</v>
      </c>
      <c r="BX20" s="61" t="s">
        <v>357</v>
      </c>
      <c r="BY20" s="66" t="s">
        <v>356</v>
      </c>
      <c r="BZ20" s="60" t="s">
        <v>356</v>
      </c>
      <c r="CA20" s="67" t="s">
        <v>357</v>
      </c>
      <c r="CB20" s="69" t="s">
        <v>356</v>
      </c>
      <c r="CC20" s="110" t="str">
        <f>VLOOKUP(A20,Datos!$C$2:$AJ$25,34,0)</f>
        <v>Subdirección de Servicios Administrativos</v>
      </c>
      <c r="CD20" s="2">
        <f t="shared" si="0"/>
        <v>8</v>
      </c>
    </row>
    <row r="21" spans="1:82" ht="399.95" customHeight="1" x14ac:dyDescent="0.2">
      <c r="A21" s="164" t="s">
        <v>202</v>
      </c>
      <c r="B21" s="73" t="s">
        <v>773</v>
      </c>
      <c r="C21" s="51" t="s">
        <v>774</v>
      </c>
      <c r="D21" s="73" t="s">
        <v>205</v>
      </c>
      <c r="E21" s="153" t="s">
        <v>38</v>
      </c>
      <c r="F21" s="51" t="s">
        <v>776</v>
      </c>
      <c r="G21" s="138" t="s">
        <v>482</v>
      </c>
      <c r="H21" s="73" t="s">
        <v>63</v>
      </c>
      <c r="I21" s="73" t="s">
        <v>359</v>
      </c>
      <c r="J21" s="73" t="s">
        <v>52</v>
      </c>
      <c r="K21" s="51" t="s">
        <v>483</v>
      </c>
      <c r="L21" s="51" t="s">
        <v>480</v>
      </c>
      <c r="M21" s="51" t="s">
        <v>777</v>
      </c>
      <c r="N21" s="51" t="s">
        <v>476</v>
      </c>
      <c r="O21" s="51" t="s">
        <v>339</v>
      </c>
      <c r="P21" s="51" t="s">
        <v>484</v>
      </c>
      <c r="Q21" s="51" t="s">
        <v>927</v>
      </c>
      <c r="R21" s="51" t="s">
        <v>362</v>
      </c>
      <c r="S21" s="75" t="s">
        <v>322</v>
      </c>
      <c r="T21" s="139">
        <v>0.4</v>
      </c>
      <c r="U21" s="75" t="s">
        <v>77</v>
      </c>
      <c r="V21" s="139">
        <v>0.8</v>
      </c>
      <c r="W21" s="73" t="s">
        <v>272</v>
      </c>
      <c r="X21" s="51" t="s">
        <v>485</v>
      </c>
      <c r="Y21" s="75" t="s">
        <v>324</v>
      </c>
      <c r="Z21" s="140">
        <v>0.11759999999999998</v>
      </c>
      <c r="AA21" s="75" t="s">
        <v>77</v>
      </c>
      <c r="AB21" s="140">
        <v>0.8</v>
      </c>
      <c r="AC21" s="73" t="s">
        <v>272</v>
      </c>
      <c r="AD21" s="51" t="s">
        <v>486</v>
      </c>
      <c r="AE21" s="73" t="s">
        <v>365</v>
      </c>
      <c r="AF21" s="51" t="s">
        <v>340</v>
      </c>
      <c r="AG21" s="51" t="s">
        <v>340</v>
      </c>
      <c r="AH21" s="51" t="s">
        <v>340</v>
      </c>
      <c r="AI21" s="51" t="s">
        <v>340</v>
      </c>
      <c r="AJ21" s="51" t="s">
        <v>340</v>
      </c>
      <c r="AK21" s="51" t="s">
        <v>778</v>
      </c>
      <c r="AL21" s="51" t="s">
        <v>487</v>
      </c>
      <c r="AM21" s="51" t="s">
        <v>779</v>
      </c>
      <c r="AN21" s="51" t="s">
        <v>720</v>
      </c>
      <c r="AO21" s="51" t="s">
        <v>692</v>
      </c>
      <c r="AP21" s="51" t="s">
        <v>780</v>
      </c>
      <c r="AQ21" s="51" t="s">
        <v>781</v>
      </c>
      <c r="AR21" s="51" t="s">
        <v>782</v>
      </c>
      <c r="AS21" s="142">
        <v>43496</v>
      </c>
      <c r="AT21" s="61" t="s">
        <v>342</v>
      </c>
      <c r="AU21" s="66" t="s">
        <v>488</v>
      </c>
      <c r="AV21" s="60">
        <v>43759</v>
      </c>
      <c r="AW21" s="67" t="s">
        <v>424</v>
      </c>
      <c r="AX21" s="63" t="s">
        <v>489</v>
      </c>
      <c r="AY21" s="60">
        <v>43909</v>
      </c>
      <c r="AZ21" s="61" t="s">
        <v>412</v>
      </c>
      <c r="BA21" s="66" t="s">
        <v>490</v>
      </c>
      <c r="BB21" s="60">
        <v>44074</v>
      </c>
      <c r="BC21" s="67" t="s">
        <v>353</v>
      </c>
      <c r="BD21" s="63" t="s">
        <v>491</v>
      </c>
      <c r="BE21" s="60">
        <v>44168</v>
      </c>
      <c r="BF21" s="61" t="s">
        <v>387</v>
      </c>
      <c r="BG21" s="66" t="s">
        <v>492</v>
      </c>
      <c r="BH21" s="60">
        <v>44249</v>
      </c>
      <c r="BI21" s="67" t="s">
        <v>371</v>
      </c>
      <c r="BJ21" s="63" t="s">
        <v>493</v>
      </c>
      <c r="BK21" s="60">
        <v>44404</v>
      </c>
      <c r="BL21" s="61" t="s">
        <v>370</v>
      </c>
      <c r="BM21" s="66" t="s">
        <v>494</v>
      </c>
      <c r="BN21" s="60">
        <v>44455</v>
      </c>
      <c r="BO21" s="67" t="s">
        <v>350</v>
      </c>
      <c r="BP21" s="63" t="s">
        <v>479</v>
      </c>
      <c r="BQ21" s="60">
        <v>44540</v>
      </c>
      <c r="BR21" s="61" t="s">
        <v>342</v>
      </c>
      <c r="BS21" s="66" t="s">
        <v>495</v>
      </c>
      <c r="BT21" s="60">
        <v>44909</v>
      </c>
      <c r="BU21" s="67" t="s">
        <v>350</v>
      </c>
      <c r="BV21" s="63" t="s">
        <v>775</v>
      </c>
      <c r="BW21" s="60" t="s">
        <v>356</v>
      </c>
      <c r="BX21" s="61" t="s">
        <v>357</v>
      </c>
      <c r="BY21" s="66" t="s">
        <v>356</v>
      </c>
      <c r="BZ21" s="60" t="s">
        <v>356</v>
      </c>
      <c r="CA21" s="67" t="s">
        <v>357</v>
      </c>
      <c r="CB21" s="69" t="s">
        <v>356</v>
      </c>
      <c r="CC21" s="110" t="str">
        <f>VLOOKUP(A21,Datos!$C$2:$AJ$25,34,0)</f>
        <v>Subsecretaría de Servicio a la Ciudadanía</v>
      </c>
      <c r="CD21" s="2">
        <f t="shared" si="0"/>
        <v>4</v>
      </c>
    </row>
    <row r="22" spans="1:82" ht="399.95" customHeight="1" x14ac:dyDescent="0.2">
      <c r="A22" s="164" t="s">
        <v>202</v>
      </c>
      <c r="B22" s="73" t="s">
        <v>773</v>
      </c>
      <c r="C22" s="51" t="s">
        <v>774</v>
      </c>
      <c r="D22" s="73" t="s">
        <v>205</v>
      </c>
      <c r="E22" s="153" t="s">
        <v>38</v>
      </c>
      <c r="F22" s="51" t="s">
        <v>783</v>
      </c>
      <c r="G22" s="138" t="s">
        <v>496</v>
      </c>
      <c r="H22" s="73" t="s">
        <v>63</v>
      </c>
      <c r="I22" s="73" t="s">
        <v>337</v>
      </c>
      <c r="J22" s="73" t="s">
        <v>52</v>
      </c>
      <c r="K22" s="51" t="s">
        <v>478</v>
      </c>
      <c r="L22" s="51" t="s">
        <v>480</v>
      </c>
      <c r="M22" s="51" t="s">
        <v>497</v>
      </c>
      <c r="N22" s="51" t="s">
        <v>476</v>
      </c>
      <c r="O22" s="51" t="s">
        <v>339</v>
      </c>
      <c r="P22" s="51" t="s">
        <v>446</v>
      </c>
      <c r="Q22" s="51" t="s">
        <v>927</v>
      </c>
      <c r="R22" s="51" t="s">
        <v>362</v>
      </c>
      <c r="S22" s="75" t="s">
        <v>324</v>
      </c>
      <c r="T22" s="139">
        <v>0.2</v>
      </c>
      <c r="U22" s="75" t="s">
        <v>101</v>
      </c>
      <c r="V22" s="139">
        <v>0.6</v>
      </c>
      <c r="W22" s="73" t="s">
        <v>84</v>
      </c>
      <c r="X22" s="51" t="s">
        <v>498</v>
      </c>
      <c r="Y22" s="75" t="s">
        <v>324</v>
      </c>
      <c r="Z22" s="140">
        <v>8.3999999999999991E-2</v>
      </c>
      <c r="AA22" s="75" t="s">
        <v>101</v>
      </c>
      <c r="AB22" s="140">
        <v>0.6</v>
      </c>
      <c r="AC22" s="73" t="s">
        <v>84</v>
      </c>
      <c r="AD22" s="51" t="s">
        <v>499</v>
      </c>
      <c r="AE22" s="73" t="s">
        <v>365</v>
      </c>
      <c r="AF22" s="51" t="s">
        <v>340</v>
      </c>
      <c r="AG22" s="51" t="s">
        <v>340</v>
      </c>
      <c r="AH22" s="51" t="s">
        <v>340</v>
      </c>
      <c r="AI22" s="51" t="s">
        <v>340</v>
      </c>
      <c r="AJ22" s="51" t="s">
        <v>340</v>
      </c>
      <c r="AK22" s="51" t="s">
        <v>784</v>
      </c>
      <c r="AL22" s="51" t="s">
        <v>500</v>
      </c>
      <c r="AM22" s="51" t="s">
        <v>501</v>
      </c>
      <c r="AN22" s="51" t="s">
        <v>720</v>
      </c>
      <c r="AO22" s="51" t="s">
        <v>785</v>
      </c>
      <c r="AP22" s="51" t="s">
        <v>786</v>
      </c>
      <c r="AQ22" s="51" t="s">
        <v>787</v>
      </c>
      <c r="AR22" s="51" t="s">
        <v>788</v>
      </c>
      <c r="AS22" s="142">
        <v>43496</v>
      </c>
      <c r="AT22" s="61" t="s">
        <v>342</v>
      </c>
      <c r="AU22" s="66" t="s">
        <v>477</v>
      </c>
      <c r="AV22" s="60">
        <v>43593</v>
      </c>
      <c r="AW22" s="67" t="s">
        <v>342</v>
      </c>
      <c r="AX22" s="63" t="s">
        <v>502</v>
      </c>
      <c r="AY22" s="60">
        <v>43759</v>
      </c>
      <c r="AZ22" s="61" t="s">
        <v>370</v>
      </c>
      <c r="BA22" s="66" t="s">
        <v>503</v>
      </c>
      <c r="BB22" s="60">
        <v>43909</v>
      </c>
      <c r="BC22" s="67" t="s">
        <v>504</v>
      </c>
      <c r="BD22" s="63" t="s">
        <v>505</v>
      </c>
      <c r="BE22" s="60">
        <v>44074</v>
      </c>
      <c r="BF22" s="61" t="s">
        <v>353</v>
      </c>
      <c r="BG22" s="66" t="s">
        <v>506</v>
      </c>
      <c r="BH22" s="60">
        <v>44168</v>
      </c>
      <c r="BI22" s="67" t="s">
        <v>370</v>
      </c>
      <c r="BJ22" s="63" t="s">
        <v>507</v>
      </c>
      <c r="BK22" s="60">
        <v>44249</v>
      </c>
      <c r="BL22" s="61" t="s">
        <v>372</v>
      </c>
      <c r="BM22" s="66" t="s">
        <v>481</v>
      </c>
      <c r="BN22" s="60">
        <v>44540</v>
      </c>
      <c r="BO22" s="67" t="s">
        <v>342</v>
      </c>
      <c r="BP22" s="63" t="s">
        <v>508</v>
      </c>
      <c r="BQ22" s="60" t="s">
        <v>356</v>
      </c>
      <c r="BR22" s="61" t="s">
        <v>357</v>
      </c>
      <c r="BS22" s="66" t="s">
        <v>356</v>
      </c>
      <c r="BT22" s="60" t="s">
        <v>356</v>
      </c>
      <c r="BU22" s="67" t="s">
        <v>357</v>
      </c>
      <c r="BV22" s="63" t="s">
        <v>356</v>
      </c>
      <c r="BW22" s="60" t="s">
        <v>356</v>
      </c>
      <c r="BX22" s="61" t="s">
        <v>357</v>
      </c>
      <c r="BY22" s="66" t="s">
        <v>356</v>
      </c>
      <c r="BZ22" s="60" t="s">
        <v>356</v>
      </c>
      <c r="CA22" s="67" t="s">
        <v>357</v>
      </c>
      <c r="CB22" s="69" t="s">
        <v>356</v>
      </c>
      <c r="CC22" s="110" t="str">
        <f>VLOOKUP(A22,Datos!$C$2:$AJ$25,34,0)</f>
        <v>Subsecretaría de Servicio a la Ciudadanía</v>
      </c>
      <c r="CD22" s="2">
        <f t="shared" si="0"/>
        <v>8</v>
      </c>
    </row>
    <row r="23" spans="1:82" ht="399.95" customHeight="1" x14ac:dyDescent="0.2">
      <c r="A23" s="164" t="s">
        <v>182</v>
      </c>
      <c r="B23" s="73" t="s">
        <v>789</v>
      </c>
      <c r="C23" s="51" t="s">
        <v>790</v>
      </c>
      <c r="D23" s="73" t="s">
        <v>791</v>
      </c>
      <c r="E23" s="153" t="s">
        <v>38</v>
      </c>
      <c r="F23" s="51" t="s">
        <v>793</v>
      </c>
      <c r="G23" s="138" t="s">
        <v>511</v>
      </c>
      <c r="H23" s="73" t="s">
        <v>63</v>
      </c>
      <c r="I23" s="73" t="s">
        <v>359</v>
      </c>
      <c r="J23" s="73" t="s">
        <v>52</v>
      </c>
      <c r="K23" s="51" t="s">
        <v>512</v>
      </c>
      <c r="L23" s="51" t="s">
        <v>513</v>
      </c>
      <c r="M23" s="51" t="s">
        <v>514</v>
      </c>
      <c r="N23" s="51" t="s">
        <v>367</v>
      </c>
      <c r="O23" s="51" t="s">
        <v>339</v>
      </c>
      <c r="P23" s="51" t="s">
        <v>361</v>
      </c>
      <c r="Q23" s="51" t="s">
        <v>927</v>
      </c>
      <c r="R23" s="51" t="s">
        <v>362</v>
      </c>
      <c r="S23" s="75" t="s">
        <v>324</v>
      </c>
      <c r="T23" s="139">
        <v>0.2</v>
      </c>
      <c r="U23" s="75" t="s">
        <v>51</v>
      </c>
      <c r="V23" s="139">
        <v>1</v>
      </c>
      <c r="W23" s="73" t="s">
        <v>273</v>
      </c>
      <c r="X23" s="51" t="s">
        <v>515</v>
      </c>
      <c r="Y23" s="75" t="s">
        <v>324</v>
      </c>
      <c r="Z23" s="140">
        <v>1.2700799999999998E-2</v>
      </c>
      <c r="AA23" s="75" t="s">
        <v>51</v>
      </c>
      <c r="AB23" s="140">
        <v>1</v>
      </c>
      <c r="AC23" s="73" t="s">
        <v>273</v>
      </c>
      <c r="AD23" s="51" t="s">
        <v>516</v>
      </c>
      <c r="AE23" s="73" t="s">
        <v>365</v>
      </c>
      <c r="AF23" s="51" t="s">
        <v>340</v>
      </c>
      <c r="AG23" s="51" t="s">
        <v>340</v>
      </c>
      <c r="AH23" s="51" t="s">
        <v>340</v>
      </c>
      <c r="AI23" s="51" t="s">
        <v>340</v>
      </c>
      <c r="AJ23" s="51" t="s">
        <v>340</v>
      </c>
      <c r="AK23" s="51" t="s">
        <v>794</v>
      </c>
      <c r="AL23" s="51" t="s">
        <v>795</v>
      </c>
      <c r="AM23" s="51" t="s">
        <v>796</v>
      </c>
      <c r="AN23" s="51" t="s">
        <v>797</v>
      </c>
      <c r="AO23" s="51" t="s">
        <v>798</v>
      </c>
      <c r="AP23" s="51" t="s">
        <v>799</v>
      </c>
      <c r="AQ23" s="51" t="s">
        <v>800</v>
      </c>
      <c r="AR23" s="51" t="s">
        <v>801</v>
      </c>
      <c r="AS23" s="142">
        <v>43496</v>
      </c>
      <c r="AT23" s="61" t="s">
        <v>420</v>
      </c>
      <c r="AU23" s="66" t="s">
        <v>509</v>
      </c>
      <c r="AV23" s="60">
        <v>43594</v>
      </c>
      <c r="AW23" s="67" t="s">
        <v>379</v>
      </c>
      <c r="AX23" s="63" t="s">
        <v>517</v>
      </c>
      <c r="AY23" s="60">
        <v>43787</v>
      </c>
      <c r="AZ23" s="61" t="s">
        <v>342</v>
      </c>
      <c r="BA23" s="66" t="s">
        <v>510</v>
      </c>
      <c r="BB23" s="60">
        <v>43916</v>
      </c>
      <c r="BC23" s="67" t="s">
        <v>342</v>
      </c>
      <c r="BD23" s="63" t="s">
        <v>802</v>
      </c>
      <c r="BE23" s="60">
        <v>44169</v>
      </c>
      <c r="BF23" s="61" t="s">
        <v>387</v>
      </c>
      <c r="BG23" s="66" t="s">
        <v>518</v>
      </c>
      <c r="BH23" s="60">
        <v>44249</v>
      </c>
      <c r="BI23" s="67" t="s">
        <v>371</v>
      </c>
      <c r="BJ23" s="63" t="s">
        <v>519</v>
      </c>
      <c r="BK23" s="60">
        <v>44448</v>
      </c>
      <c r="BL23" s="61" t="s">
        <v>387</v>
      </c>
      <c r="BM23" s="66" t="s">
        <v>520</v>
      </c>
      <c r="BN23" s="60">
        <v>44546</v>
      </c>
      <c r="BO23" s="67" t="s">
        <v>342</v>
      </c>
      <c r="BP23" s="63" t="s">
        <v>521</v>
      </c>
      <c r="BQ23" s="60">
        <v>44834</v>
      </c>
      <c r="BR23" s="61" t="s">
        <v>350</v>
      </c>
      <c r="BS23" s="66" t="s">
        <v>650</v>
      </c>
      <c r="BT23" s="60" t="s">
        <v>356</v>
      </c>
      <c r="BU23" s="67" t="s">
        <v>357</v>
      </c>
      <c r="BV23" s="63" t="s">
        <v>356</v>
      </c>
      <c r="BW23" s="60" t="s">
        <v>356</v>
      </c>
      <c r="BX23" s="61" t="s">
        <v>357</v>
      </c>
      <c r="BY23" s="66" t="s">
        <v>356</v>
      </c>
      <c r="BZ23" s="60" t="s">
        <v>356</v>
      </c>
      <c r="CA23" s="67" t="s">
        <v>357</v>
      </c>
      <c r="CB23" s="69" t="s">
        <v>356</v>
      </c>
      <c r="CC23" s="110" t="str">
        <f>VLOOKUP(A23,Datos!$C$2:$AJ$25,34,0)</f>
        <v>Dirección Distrital de Archivo de Bogotá</v>
      </c>
      <c r="CD23" s="2">
        <f t="shared" si="0"/>
        <v>6</v>
      </c>
    </row>
    <row r="24" spans="1:82" ht="399.95" customHeight="1" x14ac:dyDescent="0.2">
      <c r="A24" s="164" t="s">
        <v>182</v>
      </c>
      <c r="B24" s="73" t="s">
        <v>789</v>
      </c>
      <c r="C24" s="51" t="s">
        <v>790</v>
      </c>
      <c r="D24" s="73" t="s">
        <v>791</v>
      </c>
      <c r="E24" s="153" t="s">
        <v>38</v>
      </c>
      <c r="F24" s="51" t="s">
        <v>803</v>
      </c>
      <c r="G24" s="138" t="s">
        <v>523</v>
      </c>
      <c r="H24" s="73" t="s">
        <v>63</v>
      </c>
      <c r="I24" s="73" t="s">
        <v>359</v>
      </c>
      <c r="J24" s="73" t="s">
        <v>52</v>
      </c>
      <c r="K24" s="51" t="s">
        <v>524</v>
      </c>
      <c r="L24" s="51" t="s">
        <v>525</v>
      </c>
      <c r="M24" s="51" t="s">
        <v>526</v>
      </c>
      <c r="N24" s="51" t="s">
        <v>367</v>
      </c>
      <c r="O24" s="51" t="s">
        <v>339</v>
      </c>
      <c r="P24" s="51" t="s">
        <v>361</v>
      </c>
      <c r="Q24" s="51" t="s">
        <v>927</v>
      </c>
      <c r="R24" s="51" t="s">
        <v>362</v>
      </c>
      <c r="S24" s="75" t="s">
        <v>324</v>
      </c>
      <c r="T24" s="139">
        <v>0.2</v>
      </c>
      <c r="U24" s="75" t="s">
        <v>77</v>
      </c>
      <c r="V24" s="139">
        <v>0.8</v>
      </c>
      <c r="W24" s="73" t="s">
        <v>272</v>
      </c>
      <c r="X24" s="51" t="s">
        <v>408</v>
      </c>
      <c r="Y24" s="75" t="s">
        <v>324</v>
      </c>
      <c r="Z24" s="140">
        <v>3.5279999999999992E-2</v>
      </c>
      <c r="AA24" s="75" t="s">
        <v>77</v>
      </c>
      <c r="AB24" s="140">
        <v>0.8</v>
      </c>
      <c r="AC24" s="73" t="s">
        <v>272</v>
      </c>
      <c r="AD24" s="51" t="s">
        <v>527</v>
      </c>
      <c r="AE24" s="73" t="s">
        <v>365</v>
      </c>
      <c r="AF24" s="51" t="s">
        <v>340</v>
      </c>
      <c r="AG24" s="51" t="s">
        <v>340</v>
      </c>
      <c r="AH24" s="51" t="s">
        <v>340</v>
      </c>
      <c r="AI24" s="51" t="s">
        <v>340</v>
      </c>
      <c r="AJ24" s="51" t="s">
        <v>340</v>
      </c>
      <c r="AK24" s="51" t="s">
        <v>805</v>
      </c>
      <c r="AL24" s="51" t="s">
        <v>806</v>
      </c>
      <c r="AM24" s="51" t="s">
        <v>807</v>
      </c>
      <c r="AN24" s="51" t="s">
        <v>808</v>
      </c>
      <c r="AO24" s="51" t="s">
        <v>809</v>
      </c>
      <c r="AP24" s="51" t="s">
        <v>810</v>
      </c>
      <c r="AQ24" s="51" t="s">
        <v>811</v>
      </c>
      <c r="AR24" s="51" t="s">
        <v>812</v>
      </c>
      <c r="AS24" s="142">
        <v>43496</v>
      </c>
      <c r="AT24" s="61" t="s">
        <v>342</v>
      </c>
      <c r="AU24" s="66" t="s">
        <v>373</v>
      </c>
      <c r="AV24" s="60">
        <v>43594</v>
      </c>
      <c r="AW24" s="67" t="s">
        <v>379</v>
      </c>
      <c r="AX24" s="63" t="s">
        <v>528</v>
      </c>
      <c r="AY24" s="60">
        <v>43916</v>
      </c>
      <c r="AZ24" s="61" t="s">
        <v>372</v>
      </c>
      <c r="BA24" s="66" t="s">
        <v>522</v>
      </c>
      <c r="BB24" s="60">
        <v>44169</v>
      </c>
      <c r="BC24" s="67" t="s">
        <v>387</v>
      </c>
      <c r="BD24" s="63" t="s">
        <v>529</v>
      </c>
      <c r="BE24" s="60">
        <v>44249</v>
      </c>
      <c r="BF24" s="61" t="s">
        <v>371</v>
      </c>
      <c r="BG24" s="66" t="s">
        <v>530</v>
      </c>
      <c r="BH24" s="60">
        <v>44448</v>
      </c>
      <c r="BI24" s="67" t="s">
        <v>387</v>
      </c>
      <c r="BJ24" s="63" t="s">
        <v>531</v>
      </c>
      <c r="BK24" s="60">
        <v>44546</v>
      </c>
      <c r="BL24" s="61" t="s">
        <v>342</v>
      </c>
      <c r="BM24" s="66" t="s">
        <v>532</v>
      </c>
      <c r="BN24" s="60">
        <v>44599</v>
      </c>
      <c r="BO24" s="67" t="s">
        <v>387</v>
      </c>
      <c r="BP24" s="63" t="s">
        <v>641</v>
      </c>
      <c r="BQ24" s="60">
        <v>44721</v>
      </c>
      <c r="BR24" s="61" t="s">
        <v>387</v>
      </c>
      <c r="BS24" s="66" t="s">
        <v>642</v>
      </c>
      <c r="BT24" s="60" t="s">
        <v>356</v>
      </c>
      <c r="BU24" s="67" t="s">
        <v>357</v>
      </c>
      <c r="BV24" s="63" t="s">
        <v>356</v>
      </c>
      <c r="BW24" s="60" t="s">
        <v>356</v>
      </c>
      <c r="BX24" s="61" t="s">
        <v>357</v>
      </c>
      <c r="BY24" s="66" t="s">
        <v>356</v>
      </c>
      <c r="BZ24" s="60" t="s">
        <v>356</v>
      </c>
      <c r="CA24" s="67" t="s">
        <v>357</v>
      </c>
      <c r="CB24" s="69" t="s">
        <v>356</v>
      </c>
      <c r="CC24" s="110" t="str">
        <f>VLOOKUP(A24,Datos!$C$2:$AJ$25,34,0)</f>
        <v>Dirección Distrital de Archivo de Bogotá</v>
      </c>
      <c r="CD24" s="2">
        <f t="shared" si="0"/>
        <v>6</v>
      </c>
    </row>
    <row r="25" spans="1:82" ht="399.95" customHeight="1" x14ac:dyDescent="0.2">
      <c r="A25" s="164" t="s">
        <v>179</v>
      </c>
      <c r="B25" s="73" t="s">
        <v>813</v>
      </c>
      <c r="C25" s="51" t="s">
        <v>814</v>
      </c>
      <c r="D25" s="73" t="s">
        <v>168</v>
      </c>
      <c r="E25" s="153" t="s">
        <v>111</v>
      </c>
      <c r="F25" s="51" t="s">
        <v>820</v>
      </c>
      <c r="G25" s="138" t="s">
        <v>821</v>
      </c>
      <c r="H25" s="73" t="s">
        <v>63</v>
      </c>
      <c r="I25" s="73" t="s">
        <v>426</v>
      </c>
      <c r="J25" s="73" t="s">
        <v>78</v>
      </c>
      <c r="K25" s="51" t="s">
        <v>822</v>
      </c>
      <c r="L25" s="51" t="s">
        <v>823</v>
      </c>
      <c r="M25" s="51" t="s">
        <v>824</v>
      </c>
      <c r="N25" s="51" t="s">
        <v>548</v>
      </c>
      <c r="O25" s="51" t="s">
        <v>339</v>
      </c>
      <c r="P25" s="51" t="s">
        <v>447</v>
      </c>
      <c r="Q25" s="51" t="s">
        <v>927</v>
      </c>
      <c r="R25" s="51" t="s">
        <v>362</v>
      </c>
      <c r="S25" s="75" t="s">
        <v>324</v>
      </c>
      <c r="T25" s="139">
        <v>0.2</v>
      </c>
      <c r="U25" s="75" t="s">
        <v>101</v>
      </c>
      <c r="V25" s="139">
        <v>0.6</v>
      </c>
      <c r="W25" s="73" t="s">
        <v>84</v>
      </c>
      <c r="X25" s="51" t="s">
        <v>825</v>
      </c>
      <c r="Y25" s="75" t="s">
        <v>324</v>
      </c>
      <c r="Z25" s="140">
        <v>5.3343359999999994E-3</v>
      </c>
      <c r="AA25" s="75" t="s">
        <v>101</v>
      </c>
      <c r="AB25" s="140">
        <v>0.6</v>
      </c>
      <c r="AC25" s="73" t="s">
        <v>84</v>
      </c>
      <c r="AD25" s="51" t="s">
        <v>826</v>
      </c>
      <c r="AE25" s="73" t="s">
        <v>365</v>
      </c>
      <c r="AF25" s="51" t="s">
        <v>340</v>
      </c>
      <c r="AG25" s="51" t="s">
        <v>340</v>
      </c>
      <c r="AH25" s="51" t="s">
        <v>340</v>
      </c>
      <c r="AI25" s="51" t="s">
        <v>340</v>
      </c>
      <c r="AJ25" s="51" t="s">
        <v>340</v>
      </c>
      <c r="AK25" s="51" t="s">
        <v>815</v>
      </c>
      <c r="AL25" s="51" t="s">
        <v>732</v>
      </c>
      <c r="AM25" s="51" t="s">
        <v>816</v>
      </c>
      <c r="AN25" s="51" t="s">
        <v>817</v>
      </c>
      <c r="AO25" s="51" t="s">
        <v>818</v>
      </c>
      <c r="AP25" s="51" t="s">
        <v>827</v>
      </c>
      <c r="AQ25" s="51" t="s">
        <v>819</v>
      </c>
      <c r="AR25" s="51" t="s">
        <v>828</v>
      </c>
      <c r="AS25" s="142">
        <v>43593</v>
      </c>
      <c r="AT25" s="61" t="s">
        <v>342</v>
      </c>
      <c r="AU25" s="66" t="s">
        <v>549</v>
      </c>
      <c r="AV25" s="60">
        <v>43784</v>
      </c>
      <c r="AW25" s="67" t="s">
        <v>344</v>
      </c>
      <c r="AX25" s="63" t="s">
        <v>550</v>
      </c>
      <c r="AY25" s="60">
        <v>43895</v>
      </c>
      <c r="AZ25" s="61" t="s">
        <v>371</v>
      </c>
      <c r="BA25" s="66" t="s">
        <v>429</v>
      </c>
      <c r="BB25" s="60">
        <v>44062</v>
      </c>
      <c r="BC25" s="67" t="s">
        <v>372</v>
      </c>
      <c r="BD25" s="63" t="s">
        <v>430</v>
      </c>
      <c r="BE25" s="60">
        <v>44169</v>
      </c>
      <c r="BF25" s="61" t="s">
        <v>379</v>
      </c>
      <c r="BG25" s="66" t="s">
        <v>551</v>
      </c>
      <c r="BH25" s="60">
        <v>44246</v>
      </c>
      <c r="BI25" s="67" t="s">
        <v>371</v>
      </c>
      <c r="BJ25" s="63" t="s">
        <v>552</v>
      </c>
      <c r="BK25" s="60">
        <v>44442</v>
      </c>
      <c r="BL25" s="61" t="s">
        <v>370</v>
      </c>
      <c r="BM25" s="66" t="s">
        <v>553</v>
      </c>
      <c r="BN25" s="60">
        <v>44536</v>
      </c>
      <c r="BO25" s="67" t="s">
        <v>379</v>
      </c>
      <c r="BP25" s="63" t="s">
        <v>355</v>
      </c>
      <c r="BQ25" s="60" t="s">
        <v>356</v>
      </c>
      <c r="BR25" s="61" t="s">
        <v>357</v>
      </c>
      <c r="BS25" s="66" t="s">
        <v>356</v>
      </c>
      <c r="BT25" s="60" t="s">
        <v>356</v>
      </c>
      <c r="BU25" s="67" t="s">
        <v>357</v>
      </c>
      <c r="BV25" s="63" t="s">
        <v>356</v>
      </c>
      <c r="BW25" s="60" t="s">
        <v>356</v>
      </c>
      <c r="BX25" s="61" t="s">
        <v>357</v>
      </c>
      <c r="BY25" s="66" t="s">
        <v>356</v>
      </c>
      <c r="BZ25" s="60" t="s">
        <v>356</v>
      </c>
      <c r="CA25" s="67" t="s">
        <v>357</v>
      </c>
      <c r="CB25" s="69" t="s">
        <v>356</v>
      </c>
      <c r="CC25" s="110" t="str">
        <f>VLOOKUP(A25,Datos!$C$2:$AJ$25,34,0)</f>
        <v>Oficina de Tecnologías de la Información y las Comunicaciones</v>
      </c>
      <c r="CD25" s="2">
        <f t="shared" si="0"/>
        <v>8</v>
      </c>
    </row>
    <row r="26" spans="1:82" ht="399.95" customHeight="1" x14ac:dyDescent="0.2">
      <c r="A26" s="164" t="s">
        <v>922</v>
      </c>
      <c r="B26" s="73" t="s">
        <v>923</v>
      </c>
      <c r="C26" s="51" t="s">
        <v>924</v>
      </c>
      <c r="D26" s="73" t="s">
        <v>197</v>
      </c>
      <c r="E26" s="153" t="s">
        <v>111</v>
      </c>
      <c r="F26" s="51" t="s">
        <v>833</v>
      </c>
      <c r="G26" s="138" t="s">
        <v>554</v>
      </c>
      <c r="H26" s="73" t="s">
        <v>63</v>
      </c>
      <c r="I26" s="73" t="s">
        <v>359</v>
      </c>
      <c r="J26" s="73" t="s">
        <v>78</v>
      </c>
      <c r="K26" s="51" t="s">
        <v>834</v>
      </c>
      <c r="L26" s="51" t="s">
        <v>360</v>
      </c>
      <c r="M26" s="51" t="s">
        <v>835</v>
      </c>
      <c r="N26" s="51" t="s">
        <v>367</v>
      </c>
      <c r="O26" s="51" t="s">
        <v>339</v>
      </c>
      <c r="P26" s="51" t="s">
        <v>361</v>
      </c>
      <c r="Q26" s="51" t="s">
        <v>927</v>
      </c>
      <c r="R26" s="51" t="s">
        <v>362</v>
      </c>
      <c r="S26" s="75" t="s">
        <v>325</v>
      </c>
      <c r="T26" s="139">
        <v>0.6</v>
      </c>
      <c r="U26" s="75" t="s">
        <v>77</v>
      </c>
      <c r="V26" s="139">
        <v>0.8</v>
      </c>
      <c r="W26" s="73" t="s">
        <v>272</v>
      </c>
      <c r="X26" s="51" t="s">
        <v>836</v>
      </c>
      <c r="Y26" s="75" t="s">
        <v>324</v>
      </c>
      <c r="Z26" s="140">
        <v>0.1764</v>
      </c>
      <c r="AA26" s="75" t="s">
        <v>77</v>
      </c>
      <c r="AB26" s="140">
        <v>0.8</v>
      </c>
      <c r="AC26" s="73" t="s">
        <v>272</v>
      </c>
      <c r="AD26" s="51" t="s">
        <v>555</v>
      </c>
      <c r="AE26" s="73" t="s">
        <v>365</v>
      </c>
      <c r="AF26" s="51" t="s">
        <v>837</v>
      </c>
      <c r="AG26" s="51" t="s">
        <v>829</v>
      </c>
      <c r="AH26" s="51" t="s">
        <v>830</v>
      </c>
      <c r="AI26" s="51" t="s">
        <v>831</v>
      </c>
      <c r="AJ26" s="51" t="s">
        <v>832</v>
      </c>
      <c r="AK26" s="51" t="s">
        <v>838</v>
      </c>
      <c r="AL26" s="51" t="s">
        <v>839</v>
      </c>
      <c r="AM26" s="51" t="s">
        <v>840</v>
      </c>
      <c r="AN26" s="51" t="s">
        <v>841</v>
      </c>
      <c r="AO26" s="51" t="s">
        <v>842</v>
      </c>
      <c r="AP26" s="51" t="s">
        <v>843</v>
      </c>
      <c r="AQ26" s="51" t="s">
        <v>844</v>
      </c>
      <c r="AR26" s="51" t="s">
        <v>845</v>
      </c>
      <c r="AS26" s="142">
        <v>44547</v>
      </c>
      <c r="AT26" s="61" t="s">
        <v>342</v>
      </c>
      <c r="AU26" s="66" t="s">
        <v>534</v>
      </c>
      <c r="AV26" s="60">
        <v>44600</v>
      </c>
      <c r="AW26" s="67" t="s">
        <v>387</v>
      </c>
      <c r="AX26" s="63" t="s">
        <v>556</v>
      </c>
      <c r="AY26" s="60" t="s">
        <v>356</v>
      </c>
      <c r="AZ26" s="61" t="s">
        <v>357</v>
      </c>
      <c r="BA26" s="66" t="s">
        <v>356</v>
      </c>
      <c r="BB26" s="60" t="s">
        <v>356</v>
      </c>
      <c r="BC26" s="67" t="s">
        <v>357</v>
      </c>
      <c r="BD26" s="63" t="s">
        <v>356</v>
      </c>
      <c r="BE26" s="60" t="s">
        <v>356</v>
      </c>
      <c r="BF26" s="61" t="s">
        <v>357</v>
      </c>
      <c r="BG26" s="66" t="s">
        <v>356</v>
      </c>
      <c r="BH26" s="60" t="s">
        <v>356</v>
      </c>
      <c r="BI26" s="67" t="s">
        <v>357</v>
      </c>
      <c r="BJ26" s="63" t="s">
        <v>356</v>
      </c>
      <c r="BK26" s="60" t="s">
        <v>356</v>
      </c>
      <c r="BL26" s="61" t="s">
        <v>357</v>
      </c>
      <c r="BM26" s="66" t="s">
        <v>356</v>
      </c>
      <c r="BN26" s="60" t="s">
        <v>356</v>
      </c>
      <c r="BO26" s="67" t="s">
        <v>357</v>
      </c>
      <c r="BP26" s="63" t="s">
        <v>356</v>
      </c>
      <c r="BQ26" s="60" t="s">
        <v>356</v>
      </c>
      <c r="BR26" s="61" t="s">
        <v>357</v>
      </c>
      <c r="BS26" s="66" t="s">
        <v>356</v>
      </c>
      <c r="BT26" s="60" t="s">
        <v>356</v>
      </c>
      <c r="BU26" s="67" t="s">
        <v>357</v>
      </c>
      <c r="BV26" s="63" t="s">
        <v>356</v>
      </c>
      <c r="BW26" s="60" t="s">
        <v>356</v>
      </c>
      <c r="BX26" s="61" t="s">
        <v>357</v>
      </c>
      <c r="BY26" s="66" t="s">
        <v>356</v>
      </c>
      <c r="BZ26" s="60" t="s">
        <v>356</v>
      </c>
      <c r="CA26" s="67" t="s">
        <v>357</v>
      </c>
      <c r="CB26" s="69" t="s">
        <v>356</v>
      </c>
      <c r="CC26" s="110" t="str">
        <f>VLOOKUP(A26,Datos!$C$2:$AJ$25,34,0)</f>
        <v>Dirección de Talento Humano</v>
      </c>
      <c r="CD26" s="2">
        <f t="shared" si="0"/>
        <v>20</v>
      </c>
    </row>
    <row r="27" spans="1:82" ht="399.95" customHeight="1" x14ac:dyDescent="0.2">
      <c r="A27" s="164" t="s">
        <v>198</v>
      </c>
      <c r="B27" s="73" t="s">
        <v>846</v>
      </c>
      <c r="C27" s="51" t="s">
        <v>847</v>
      </c>
      <c r="D27" s="73" t="s">
        <v>193</v>
      </c>
      <c r="E27" s="153" t="s">
        <v>111</v>
      </c>
      <c r="F27" s="51" t="s">
        <v>848</v>
      </c>
      <c r="G27" s="138" t="s">
        <v>849</v>
      </c>
      <c r="H27" s="73" t="s">
        <v>63</v>
      </c>
      <c r="I27" s="73" t="s">
        <v>359</v>
      </c>
      <c r="J27" s="73" t="s">
        <v>78</v>
      </c>
      <c r="K27" s="51" t="s">
        <v>560</v>
      </c>
      <c r="L27" s="51" t="s">
        <v>561</v>
      </c>
      <c r="M27" s="51" t="s">
        <v>562</v>
      </c>
      <c r="N27" s="51" t="s">
        <v>367</v>
      </c>
      <c r="O27" s="51" t="s">
        <v>339</v>
      </c>
      <c r="P27" s="51" t="s">
        <v>368</v>
      </c>
      <c r="Q27" s="51" t="s">
        <v>927</v>
      </c>
      <c r="R27" s="51" t="s">
        <v>362</v>
      </c>
      <c r="S27" s="75" t="s">
        <v>324</v>
      </c>
      <c r="T27" s="139">
        <v>0.2</v>
      </c>
      <c r="U27" s="75" t="s">
        <v>77</v>
      </c>
      <c r="V27" s="139">
        <v>0.8</v>
      </c>
      <c r="W27" s="73" t="s">
        <v>272</v>
      </c>
      <c r="X27" s="51" t="s">
        <v>563</v>
      </c>
      <c r="Y27" s="75" t="s">
        <v>324</v>
      </c>
      <c r="Z27" s="140">
        <v>2.4695999999999999E-2</v>
      </c>
      <c r="AA27" s="75" t="s">
        <v>77</v>
      </c>
      <c r="AB27" s="140">
        <v>0.8</v>
      </c>
      <c r="AC27" s="73" t="s">
        <v>272</v>
      </c>
      <c r="AD27" s="51" t="s">
        <v>564</v>
      </c>
      <c r="AE27" s="73" t="s">
        <v>365</v>
      </c>
      <c r="AF27" s="51" t="s">
        <v>340</v>
      </c>
      <c r="AG27" s="51" t="s">
        <v>340</v>
      </c>
      <c r="AH27" s="51" t="s">
        <v>340</v>
      </c>
      <c r="AI27" s="51" t="s">
        <v>340</v>
      </c>
      <c r="AJ27" s="51" t="s">
        <v>340</v>
      </c>
      <c r="AK27" s="51" t="s">
        <v>850</v>
      </c>
      <c r="AL27" s="51" t="s">
        <v>851</v>
      </c>
      <c r="AM27" s="51" t="s">
        <v>852</v>
      </c>
      <c r="AN27" s="51" t="s">
        <v>688</v>
      </c>
      <c r="AO27" s="51" t="s">
        <v>853</v>
      </c>
      <c r="AP27" s="51" t="s">
        <v>854</v>
      </c>
      <c r="AQ27" s="51" t="s">
        <v>855</v>
      </c>
      <c r="AR27" s="51" t="s">
        <v>856</v>
      </c>
      <c r="AS27" s="142">
        <v>43592</v>
      </c>
      <c r="AT27" s="61" t="s">
        <v>342</v>
      </c>
      <c r="AU27" s="66" t="s">
        <v>534</v>
      </c>
      <c r="AV27" s="60">
        <v>43768</v>
      </c>
      <c r="AW27" s="67" t="s">
        <v>391</v>
      </c>
      <c r="AX27" s="63" t="s">
        <v>565</v>
      </c>
      <c r="AY27" s="60">
        <v>43902</v>
      </c>
      <c r="AZ27" s="61" t="s">
        <v>412</v>
      </c>
      <c r="BA27" s="66" t="s">
        <v>566</v>
      </c>
      <c r="BB27" s="60">
        <v>44071</v>
      </c>
      <c r="BC27" s="67" t="s">
        <v>353</v>
      </c>
      <c r="BD27" s="63" t="s">
        <v>567</v>
      </c>
      <c r="BE27" s="60">
        <v>44167</v>
      </c>
      <c r="BF27" s="61" t="s">
        <v>425</v>
      </c>
      <c r="BG27" s="66" t="s">
        <v>568</v>
      </c>
      <c r="BH27" s="60">
        <v>44243</v>
      </c>
      <c r="BI27" s="67" t="s">
        <v>387</v>
      </c>
      <c r="BJ27" s="63" t="s">
        <v>557</v>
      </c>
      <c r="BK27" s="60">
        <v>44316</v>
      </c>
      <c r="BL27" s="61" t="s">
        <v>350</v>
      </c>
      <c r="BM27" s="66" t="s">
        <v>559</v>
      </c>
      <c r="BN27" s="60">
        <v>44407</v>
      </c>
      <c r="BO27" s="67" t="s">
        <v>387</v>
      </c>
      <c r="BP27" s="63" t="s">
        <v>558</v>
      </c>
      <c r="BQ27" s="60">
        <v>44546</v>
      </c>
      <c r="BR27" s="61" t="s">
        <v>342</v>
      </c>
      <c r="BS27" s="66" t="s">
        <v>569</v>
      </c>
      <c r="BT27" s="60">
        <v>44802</v>
      </c>
      <c r="BU27" s="67" t="s">
        <v>350</v>
      </c>
      <c r="BV27" s="63" t="s">
        <v>645</v>
      </c>
      <c r="BW27" s="60" t="s">
        <v>356</v>
      </c>
      <c r="BX27" s="61" t="s">
        <v>357</v>
      </c>
      <c r="BY27" s="66" t="s">
        <v>356</v>
      </c>
      <c r="BZ27" s="60" t="s">
        <v>356</v>
      </c>
      <c r="CA27" s="67" t="s">
        <v>357</v>
      </c>
      <c r="CB27" s="69" t="s">
        <v>356</v>
      </c>
      <c r="CC27" s="110" t="str">
        <f>VLOOKUP(A27,Datos!$C$2:$AJ$25,34,0)</f>
        <v>Subdirección de Servicios Administrativos</v>
      </c>
      <c r="CD27" s="2">
        <f t="shared" ref="CD27:CD34" si="1">COUNTBLANK(A27:CB27)</f>
        <v>4</v>
      </c>
    </row>
    <row r="28" spans="1:82" ht="399.95" customHeight="1" x14ac:dyDescent="0.2">
      <c r="A28" s="164" t="s">
        <v>857</v>
      </c>
      <c r="B28" s="73" t="s">
        <v>207</v>
      </c>
      <c r="C28" s="51" t="s">
        <v>858</v>
      </c>
      <c r="D28" s="73" t="s">
        <v>193</v>
      </c>
      <c r="E28" s="153" t="s">
        <v>111</v>
      </c>
      <c r="F28" s="51" t="s">
        <v>860</v>
      </c>
      <c r="G28" s="138" t="s">
        <v>861</v>
      </c>
      <c r="H28" s="73" t="s">
        <v>63</v>
      </c>
      <c r="I28" s="73" t="s">
        <v>366</v>
      </c>
      <c r="J28" s="73" t="s">
        <v>52</v>
      </c>
      <c r="K28" s="51" t="s">
        <v>859</v>
      </c>
      <c r="L28" s="51" t="s">
        <v>572</v>
      </c>
      <c r="M28" s="51" t="s">
        <v>862</v>
      </c>
      <c r="N28" s="51" t="s">
        <v>367</v>
      </c>
      <c r="O28" s="51" t="s">
        <v>339</v>
      </c>
      <c r="P28" s="51" t="s">
        <v>368</v>
      </c>
      <c r="Q28" s="51" t="s">
        <v>927</v>
      </c>
      <c r="R28" s="51" t="s">
        <v>362</v>
      </c>
      <c r="S28" s="75" t="s">
        <v>324</v>
      </c>
      <c r="T28" s="139">
        <v>0.2</v>
      </c>
      <c r="U28" s="75" t="s">
        <v>77</v>
      </c>
      <c r="V28" s="139">
        <v>0.8</v>
      </c>
      <c r="W28" s="73" t="s">
        <v>272</v>
      </c>
      <c r="X28" s="51" t="s">
        <v>573</v>
      </c>
      <c r="Y28" s="75" t="s">
        <v>324</v>
      </c>
      <c r="Z28" s="140">
        <v>8.3999999999999991E-2</v>
      </c>
      <c r="AA28" s="75" t="s">
        <v>77</v>
      </c>
      <c r="AB28" s="140">
        <v>0.8</v>
      </c>
      <c r="AC28" s="73" t="s">
        <v>272</v>
      </c>
      <c r="AD28" s="51" t="s">
        <v>409</v>
      </c>
      <c r="AE28" s="73" t="s">
        <v>365</v>
      </c>
      <c r="AF28" s="51" t="s">
        <v>340</v>
      </c>
      <c r="AG28" s="51" t="s">
        <v>340</v>
      </c>
      <c r="AH28" s="51" t="s">
        <v>340</v>
      </c>
      <c r="AI28" s="51" t="s">
        <v>340</v>
      </c>
      <c r="AJ28" s="51" t="s">
        <v>340</v>
      </c>
      <c r="AK28" s="51" t="s">
        <v>863</v>
      </c>
      <c r="AL28" s="51" t="s">
        <v>864</v>
      </c>
      <c r="AM28" s="51" t="s">
        <v>574</v>
      </c>
      <c r="AN28" s="51" t="s">
        <v>841</v>
      </c>
      <c r="AO28" s="51" t="s">
        <v>689</v>
      </c>
      <c r="AP28" s="51" t="s">
        <v>865</v>
      </c>
      <c r="AQ28" s="51" t="s">
        <v>866</v>
      </c>
      <c r="AR28" s="51" t="s">
        <v>867</v>
      </c>
      <c r="AS28" s="142">
        <v>43593</v>
      </c>
      <c r="AT28" s="61" t="s">
        <v>342</v>
      </c>
      <c r="AU28" s="66" t="s">
        <v>373</v>
      </c>
      <c r="AV28" s="60">
        <v>43783</v>
      </c>
      <c r="AW28" s="67" t="s">
        <v>342</v>
      </c>
      <c r="AX28" s="63" t="s">
        <v>575</v>
      </c>
      <c r="AY28" s="60">
        <v>43914</v>
      </c>
      <c r="AZ28" s="61" t="s">
        <v>412</v>
      </c>
      <c r="BA28" s="66" t="s">
        <v>868</v>
      </c>
      <c r="BB28" s="60">
        <v>44074</v>
      </c>
      <c r="BC28" s="67" t="s">
        <v>370</v>
      </c>
      <c r="BD28" s="63" t="s">
        <v>570</v>
      </c>
      <c r="BE28" s="60">
        <v>44168</v>
      </c>
      <c r="BF28" s="61" t="s">
        <v>387</v>
      </c>
      <c r="BG28" s="66" t="s">
        <v>571</v>
      </c>
      <c r="BH28" s="60" t="s">
        <v>869</v>
      </c>
      <c r="BI28" s="67" t="s">
        <v>387</v>
      </c>
      <c r="BJ28" s="63" t="s">
        <v>870</v>
      </c>
      <c r="BK28" s="60">
        <v>44540</v>
      </c>
      <c r="BL28" s="61" t="s">
        <v>342</v>
      </c>
      <c r="BM28" s="66" t="s">
        <v>871</v>
      </c>
      <c r="BN28" s="60" t="s">
        <v>356</v>
      </c>
      <c r="BO28" s="67" t="s">
        <v>357</v>
      </c>
      <c r="BP28" s="63" t="s">
        <v>356</v>
      </c>
      <c r="BQ28" s="60" t="s">
        <v>356</v>
      </c>
      <c r="BR28" s="61" t="s">
        <v>357</v>
      </c>
      <c r="BS28" s="66" t="s">
        <v>356</v>
      </c>
      <c r="BT28" s="60" t="s">
        <v>356</v>
      </c>
      <c r="BU28" s="67" t="s">
        <v>357</v>
      </c>
      <c r="BV28" s="63" t="s">
        <v>356</v>
      </c>
      <c r="BW28" s="60" t="s">
        <v>356</v>
      </c>
      <c r="BX28" s="61" t="s">
        <v>357</v>
      </c>
      <c r="BY28" s="66" t="s">
        <v>356</v>
      </c>
      <c r="BZ28" s="60" t="s">
        <v>356</v>
      </c>
      <c r="CA28" s="67" t="s">
        <v>357</v>
      </c>
      <c r="CB28" s="69" t="s">
        <v>356</v>
      </c>
      <c r="CC28" s="110" t="str">
        <f>VLOOKUP(A28,Datos!$C$2:$AJ$25,34,0)</f>
        <v>Subdirección de Servicios Administrativos</v>
      </c>
      <c r="CD28" s="2">
        <f t="shared" si="1"/>
        <v>10</v>
      </c>
    </row>
    <row r="29" spans="1:82" ht="399.95" customHeight="1" x14ac:dyDescent="0.2">
      <c r="A29" s="164" t="s">
        <v>872</v>
      </c>
      <c r="B29" s="73" t="s">
        <v>873</v>
      </c>
      <c r="C29" s="51" t="s">
        <v>874</v>
      </c>
      <c r="D29" s="73" t="s">
        <v>211</v>
      </c>
      <c r="E29" s="153" t="s">
        <v>90</v>
      </c>
      <c r="F29" s="51" t="s">
        <v>875</v>
      </c>
      <c r="G29" s="138" t="s">
        <v>577</v>
      </c>
      <c r="H29" s="73" t="s">
        <v>63</v>
      </c>
      <c r="I29" s="73" t="s">
        <v>359</v>
      </c>
      <c r="J29" s="73" t="s">
        <v>78</v>
      </c>
      <c r="K29" s="51" t="s">
        <v>578</v>
      </c>
      <c r="L29" s="51" t="s">
        <v>579</v>
      </c>
      <c r="M29" s="51" t="s">
        <v>580</v>
      </c>
      <c r="N29" s="51" t="s">
        <v>576</v>
      </c>
      <c r="O29" s="51" t="s">
        <v>339</v>
      </c>
      <c r="P29" s="51" t="s">
        <v>361</v>
      </c>
      <c r="Q29" s="51" t="s">
        <v>927</v>
      </c>
      <c r="R29" s="51" t="s">
        <v>362</v>
      </c>
      <c r="S29" s="75" t="s">
        <v>324</v>
      </c>
      <c r="T29" s="139">
        <v>0.2</v>
      </c>
      <c r="U29" s="75" t="s">
        <v>77</v>
      </c>
      <c r="V29" s="139">
        <v>0.8</v>
      </c>
      <c r="W29" s="73" t="s">
        <v>272</v>
      </c>
      <c r="X29" s="51" t="s">
        <v>581</v>
      </c>
      <c r="Y29" s="75" t="s">
        <v>324</v>
      </c>
      <c r="Z29" s="140">
        <v>2.1167999999999999E-2</v>
      </c>
      <c r="AA29" s="75" t="s">
        <v>77</v>
      </c>
      <c r="AB29" s="140">
        <v>0.8</v>
      </c>
      <c r="AC29" s="73" t="s">
        <v>272</v>
      </c>
      <c r="AD29" s="51" t="s">
        <v>582</v>
      </c>
      <c r="AE29" s="73" t="s">
        <v>365</v>
      </c>
      <c r="AF29" s="51" t="s">
        <v>340</v>
      </c>
      <c r="AG29" s="51" t="s">
        <v>340</v>
      </c>
      <c r="AH29" s="51" t="s">
        <v>340</v>
      </c>
      <c r="AI29" s="51" t="s">
        <v>340</v>
      </c>
      <c r="AJ29" s="51" t="s">
        <v>340</v>
      </c>
      <c r="AK29" s="51" t="s">
        <v>876</v>
      </c>
      <c r="AL29" s="51" t="s">
        <v>877</v>
      </c>
      <c r="AM29" s="51" t="s">
        <v>878</v>
      </c>
      <c r="AN29" s="51" t="s">
        <v>792</v>
      </c>
      <c r="AO29" s="51" t="s">
        <v>879</v>
      </c>
      <c r="AP29" s="51" t="s">
        <v>880</v>
      </c>
      <c r="AQ29" s="51" t="s">
        <v>881</v>
      </c>
      <c r="AR29" s="51" t="s">
        <v>882</v>
      </c>
      <c r="AS29" s="142">
        <v>43496</v>
      </c>
      <c r="AT29" s="61" t="s">
        <v>342</v>
      </c>
      <c r="AU29" s="66" t="s">
        <v>369</v>
      </c>
      <c r="AV29" s="60">
        <v>43594</v>
      </c>
      <c r="AW29" s="67" t="s">
        <v>420</v>
      </c>
      <c r="AX29" s="63" t="s">
        <v>583</v>
      </c>
      <c r="AY29" s="60">
        <v>43769</v>
      </c>
      <c r="AZ29" s="61" t="s">
        <v>370</v>
      </c>
      <c r="BA29" s="66" t="s">
        <v>584</v>
      </c>
      <c r="BB29" s="60">
        <v>43921</v>
      </c>
      <c r="BC29" s="67" t="s">
        <v>540</v>
      </c>
      <c r="BD29" s="63" t="s">
        <v>883</v>
      </c>
      <c r="BE29" s="60">
        <v>44025</v>
      </c>
      <c r="BF29" s="61" t="s">
        <v>348</v>
      </c>
      <c r="BG29" s="66" t="s">
        <v>585</v>
      </c>
      <c r="BH29" s="60">
        <v>44534</v>
      </c>
      <c r="BI29" s="67" t="s">
        <v>387</v>
      </c>
      <c r="BJ29" s="63" t="s">
        <v>586</v>
      </c>
      <c r="BK29" s="60">
        <v>44249</v>
      </c>
      <c r="BL29" s="61" t="s">
        <v>371</v>
      </c>
      <c r="BM29" s="66" t="s">
        <v>587</v>
      </c>
      <c r="BN29" s="60">
        <v>44302</v>
      </c>
      <c r="BO29" s="67" t="s">
        <v>387</v>
      </c>
      <c r="BP29" s="63" t="s">
        <v>588</v>
      </c>
      <c r="BQ29" s="60">
        <v>44543</v>
      </c>
      <c r="BR29" s="61" t="s">
        <v>342</v>
      </c>
      <c r="BS29" s="66" t="s">
        <v>589</v>
      </c>
      <c r="BT29" s="60" t="s">
        <v>356</v>
      </c>
      <c r="BU29" s="67" t="s">
        <v>357</v>
      </c>
      <c r="BV29" s="63" t="s">
        <v>356</v>
      </c>
      <c r="BW29" s="60" t="s">
        <v>356</v>
      </c>
      <c r="BX29" s="61" t="s">
        <v>357</v>
      </c>
      <c r="BY29" s="66" t="s">
        <v>356</v>
      </c>
      <c r="BZ29" s="60" t="s">
        <v>356</v>
      </c>
      <c r="CA29" s="67" t="s">
        <v>357</v>
      </c>
      <c r="CB29" s="69" t="s">
        <v>356</v>
      </c>
      <c r="CC29" s="110" t="str">
        <f>VLOOKUP(A29,Datos!$C$2:$AJ$25,34,0)</f>
        <v>Dirección de Talento Humano</v>
      </c>
      <c r="CD29" s="2">
        <f t="shared" si="1"/>
        <v>6</v>
      </c>
    </row>
    <row r="30" spans="1:82" ht="399.95" customHeight="1" x14ac:dyDescent="0.2">
      <c r="A30" s="164" t="s">
        <v>872</v>
      </c>
      <c r="B30" s="73" t="s">
        <v>873</v>
      </c>
      <c r="C30" s="51" t="s">
        <v>874</v>
      </c>
      <c r="D30" s="73" t="s">
        <v>211</v>
      </c>
      <c r="E30" s="153" t="s">
        <v>90</v>
      </c>
      <c r="F30" s="51" t="s">
        <v>884</v>
      </c>
      <c r="G30" s="138" t="s">
        <v>590</v>
      </c>
      <c r="H30" s="73" t="s">
        <v>63</v>
      </c>
      <c r="I30" s="73" t="s">
        <v>359</v>
      </c>
      <c r="J30" s="73" t="s">
        <v>78</v>
      </c>
      <c r="K30" s="51" t="s">
        <v>885</v>
      </c>
      <c r="L30" s="51" t="s">
        <v>579</v>
      </c>
      <c r="M30" s="51" t="s">
        <v>591</v>
      </c>
      <c r="N30" s="51" t="s">
        <v>576</v>
      </c>
      <c r="O30" s="51" t="s">
        <v>339</v>
      </c>
      <c r="P30" s="51" t="s">
        <v>361</v>
      </c>
      <c r="Q30" s="51" t="s">
        <v>927</v>
      </c>
      <c r="R30" s="51" t="s">
        <v>362</v>
      </c>
      <c r="S30" s="75" t="s">
        <v>324</v>
      </c>
      <c r="T30" s="139">
        <v>0.2</v>
      </c>
      <c r="U30" s="75" t="s">
        <v>77</v>
      </c>
      <c r="V30" s="139">
        <v>0.8</v>
      </c>
      <c r="W30" s="73" t="s">
        <v>272</v>
      </c>
      <c r="X30" s="51" t="s">
        <v>581</v>
      </c>
      <c r="Y30" s="75" t="s">
        <v>324</v>
      </c>
      <c r="Z30" s="140">
        <v>1.8143999999999997E-2</v>
      </c>
      <c r="AA30" s="75" t="s">
        <v>77</v>
      </c>
      <c r="AB30" s="140">
        <v>0.8</v>
      </c>
      <c r="AC30" s="73" t="s">
        <v>272</v>
      </c>
      <c r="AD30" s="51" t="s">
        <v>582</v>
      </c>
      <c r="AE30" s="73" t="s">
        <v>365</v>
      </c>
      <c r="AF30" s="51" t="s">
        <v>340</v>
      </c>
      <c r="AG30" s="51" t="s">
        <v>340</v>
      </c>
      <c r="AH30" s="51" t="s">
        <v>340</v>
      </c>
      <c r="AI30" s="51" t="s">
        <v>340</v>
      </c>
      <c r="AJ30" s="51" t="s">
        <v>340</v>
      </c>
      <c r="AK30" s="51" t="s">
        <v>886</v>
      </c>
      <c r="AL30" s="51" t="s">
        <v>887</v>
      </c>
      <c r="AM30" s="51" t="s">
        <v>888</v>
      </c>
      <c r="AN30" s="51" t="s">
        <v>797</v>
      </c>
      <c r="AO30" s="51" t="s">
        <v>693</v>
      </c>
      <c r="AP30" s="51" t="s">
        <v>889</v>
      </c>
      <c r="AQ30" s="51" t="s">
        <v>890</v>
      </c>
      <c r="AR30" s="51" t="s">
        <v>891</v>
      </c>
      <c r="AS30" s="142">
        <v>43496</v>
      </c>
      <c r="AT30" s="61" t="s">
        <v>342</v>
      </c>
      <c r="AU30" s="66" t="s">
        <v>369</v>
      </c>
      <c r="AV30" s="60">
        <v>43593</v>
      </c>
      <c r="AW30" s="67" t="s">
        <v>420</v>
      </c>
      <c r="AX30" s="63" t="s">
        <v>592</v>
      </c>
      <c r="AY30" s="60">
        <v>43769</v>
      </c>
      <c r="AZ30" s="61" t="s">
        <v>371</v>
      </c>
      <c r="BA30" s="66" t="s">
        <v>593</v>
      </c>
      <c r="BB30" s="60">
        <v>43921</v>
      </c>
      <c r="BC30" s="67" t="s">
        <v>540</v>
      </c>
      <c r="BD30" s="63" t="s">
        <v>594</v>
      </c>
      <c r="BE30" s="60">
        <v>44025</v>
      </c>
      <c r="BF30" s="61" t="s">
        <v>348</v>
      </c>
      <c r="BG30" s="66" t="s">
        <v>595</v>
      </c>
      <c r="BH30" s="60">
        <v>44169</v>
      </c>
      <c r="BI30" s="67" t="s">
        <v>371</v>
      </c>
      <c r="BJ30" s="63" t="s">
        <v>892</v>
      </c>
      <c r="BK30" s="60">
        <v>44249</v>
      </c>
      <c r="BL30" s="61" t="s">
        <v>371</v>
      </c>
      <c r="BM30" s="66" t="s">
        <v>596</v>
      </c>
      <c r="BN30" s="60">
        <v>44302</v>
      </c>
      <c r="BO30" s="67" t="s">
        <v>387</v>
      </c>
      <c r="BP30" s="63" t="s">
        <v>597</v>
      </c>
      <c r="BQ30" s="60">
        <v>44543</v>
      </c>
      <c r="BR30" s="61" t="s">
        <v>342</v>
      </c>
      <c r="BS30" s="66" t="s">
        <v>598</v>
      </c>
      <c r="BT30" s="60" t="s">
        <v>356</v>
      </c>
      <c r="BU30" s="67" t="s">
        <v>357</v>
      </c>
      <c r="BV30" s="63" t="s">
        <v>356</v>
      </c>
      <c r="BW30" s="60" t="s">
        <v>356</v>
      </c>
      <c r="BX30" s="61" t="s">
        <v>357</v>
      </c>
      <c r="BY30" s="66" t="s">
        <v>356</v>
      </c>
      <c r="BZ30" s="60" t="s">
        <v>356</v>
      </c>
      <c r="CA30" s="67" t="s">
        <v>357</v>
      </c>
      <c r="CB30" s="69" t="s">
        <v>356</v>
      </c>
      <c r="CC30" s="110" t="str">
        <f>VLOOKUP(A30,Datos!$C$2:$AJ$25,34,0)</f>
        <v>Dirección de Talento Humano</v>
      </c>
      <c r="CD30" s="2">
        <f t="shared" si="1"/>
        <v>6</v>
      </c>
    </row>
    <row r="31" spans="1:82" ht="399.95" customHeight="1" x14ac:dyDescent="0.2">
      <c r="A31" s="164" t="s">
        <v>276</v>
      </c>
      <c r="B31" s="73" t="s">
        <v>213</v>
      </c>
      <c r="C31" s="51" t="s">
        <v>893</v>
      </c>
      <c r="D31" s="73" t="s">
        <v>214</v>
      </c>
      <c r="E31" s="153" t="s">
        <v>111</v>
      </c>
      <c r="F31" s="51" t="s">
        <v>601</v>
      </c>
      <c r="G31" s="138" t="s">
        <v>602</v>
      </c>
      <c r="H31" s="73" t="s">
        <v>63</v>
      </c>
      <c r="I31" s="73" t="s">
        <v>366</v>
      </c>
      <c r="J31" s="73" t="s">
        <v>78</v>
      </c>
      <c r="K31" s="51" t="s">
        <v>603</v>
      </c>
      <c r="L31" s="51" t="s">
        <v>604</v>
      </c>
      <c r="M31" s="51" t="s">
        <v>605</v>
      </c>
      <c r="N31" s="51" t="s">
        <v>894</v>
      </c>
      <c r="O31" s="51" t="s">
        <v>339</v>
      </c>
      <c r="P31" s="51" t="s">
        <v>606</v>
      </c>
      <c r="Q31" s="51" t="s">
        <v>927</v>
      </c>
      <c r="R31" s="51" t="s">
        <v>362</v>
      </c>
      <c r="S31" s="75" t="s">
        <v>324</v>
      </c>
      <c r="T31" s="139">
        <v>0.2</v>
      </c>
      <c r="U31" s="75" t="s">
        <v>51</v>
      </c>
      <c r="V31" s="139">
        <v>1</v>
      </c>
      <c r="W31" s="73" t="s">
        <v>273</v>
      </c>
      <c r="X31" s="51" t="s">
        <v>607</v>
      </c>
      <c r="Y31" s="75" t="s">
        <v>324</v>
      </c>
      <c r="Z31" s="140">
        <v>1.2700799999999998E-2</v>
      </c>
      <c r="AA31" s="75" t="s">
        <v>51</v>
      </c>
      <c r="AB31" s="140">
        <v>1</v>
      </c>
      <c r="AC31" s="73" t="s">
        <v>273</v>
      </c>
      <c r="AD31" s="51" t="s">
        <v>516</v>
      </c>
      <c r="AE31" s="73" t="s">
        <v>365</v>
      </c>
      <c r="AF31" s="51" t="s">
        <v>340</v>
      </c>
      <c r="AG31" s="51" t="s">
        <v>340</v>
      </c>
      <c r="AH31" s="51" t="s">
        <v>340</v>
      </c>
      <c r="AI31" s="51" t="s">
        <v>340</v>
      </c>
      <c r="AJ31" s="51" t="s">
        <v>340</v>
      </c>
      <c r="AK31" s="51" t="s">
        <v>895</v>
      </c>
      <c r="AL31" s="51" t="s">
        <v>896</v>
      </c>
      <c r="AM31" s="51" t="s">
        <v>897</v>
      </c>
      <c r="AN31" s="51" t="s">
        <v>792</v>
      </c>
      <c r="AO31" s="51" t="s">
        <v>898</v>
      </c>
      <c r="AP31" s="51" t="s">
        <v>608</v>
      </c>
      <c r="AQ31" s="51" t="s">
        <v>899</v>
      </c>
      <c r="AR31" s="51" t="s">
        <v>609</v>
      </c>
      <c r="AS31" s="142">
        <v>44013</v>
      </c>
      <c r="AT31" s="61" t="s">
        <v>342</v>
      </c>
      <c r="AU31" s="66" t="s">
        <v>610</v>
      </c>
      <c r="AV31" s="60">
        <v>44167</v>
      </c>
      <c r="AW31" s="67" t="s">
        <v>425</v>
      </c>
      <c r="AX31" s="63" t="s">
        <v>611</v>
      </c>
      <c r="AY31" s="60">
        <v>44245</v>
      </c>
      <c r="AZ31" s="61" t="s">
        <v>372</v>
      </c>
      <c r="BA31" s="66" t="s">
        <v>612</v>
      </c>
      <c r="BB31" s="60">
        <v>44319</v>
      </c>
      <c r="BC31" s="67" t="s">
        <v>387</v>
      </c>
      <c r="BD31" s="63" t="s">
        <v>613</v>
      </c>
      <c r="BE31" s="60">
        <v>44392</v>
      </c>
      <c r="BF31" s="61" t="s">
        <v>387</v>
      </c>
      <c r="BG31" s="66" t="s">
        <v>613</v>
      </c>
      <c r="BH31" s="60">
        <v>44449</v>
      </c>
      <c r="BI31" s="67" t="s">
        <v>600</v>
      </c>
      <c r="BJ31" s="63" t="s">
        <v>614</v>
      </c>
      <c r="BK31" s="60">
        <v>44532</v>
      </c>
      <c r="BL31" s="61" t="s">
        <v>342</v>
      </c>
      <c r="BM31" s="66" t="s">
        <v>615</v>
      </c>
      <c r="BN31" s="60" t="s">
        <v>356</v>
      </c>
      <c r="BO31" s="67" t="s">
        <v>357</v>
      </c>
      <c r="BP31" s="63" t="s">
        <v>356</v>
      </c>
      <c r="BQ31" s="60" t="s">
        <v>356</v>
      </c>
      <c r="BR31" s="61" t="s">
        <v>357</v>
      </c>
      <c r="BS31" s="66" t="s">
        <v>356</v>
      </c>
      <c r="BT31" s="60" t="s">
        <v>356</v>
      </c>
      <c r="BU31" s="67" t="s">
        <v>357</v>
      </c>
      <c r="BV31" s="63" t="s">
        <v>356</v>
      </c>
      <c r="BW31" s="60" t="s">
        <v>356</v>
      </c>
      <c r="BX31" s="61" t="s">
        <v>357</v>
      </c>
      <c r="BY31" s="66" t="s">
        <v>356</v>
      </c>
      <c r="BZ31" s="60" t="s">
        <v>356</v>
      </c>
      <c r="CA31" s="67" t="s">
        <v>357</v>
      </c>
      <c r="CB31" s="69" t="s">
        <v>356</v>
      </c>
      <c r="CC31" s="110" t="str">
        <f>VLOOKUP(A31,Datos!$C$2:$AJ$25,34,0)</f>
        <v>Subdirección Financiera</v>
      </c>
      <c r="CD31" s="2">
        <f t="shared" si="1"/>
        <v>10</v>
      </c>
    </row>
    <row r="32" spans="1:82" ht="399.95" customHeight="1" x14ac:dyDescent="0.2">
      <c r="A32" s="164" t="s">
        <v>276</v>
      </c>
      <c r="B32" s="73" t="s">
        <v>213</v>
      </c>
      <c r="C32" s="51" t="s">
        <v>893</v>
      </c>
      <c r="D32" s="73" t="s">
        <v>214</v>
      </c>
      <c r="E32" s="153" t="s">
        <v>111</v>
      </c>
      <c r="F32" s="51" t="s">
        <v>616</v>
      </c>
      <c r="G32" s="138" t="s">
        <v>617</v>
      </c>
      <c r="H32" s="73" t="s">
        <v>63</v>
      </c>
      <c r="I32" s="73" t="s">
        <v>366</v>
      </c>
      <c r="J32" s="73" t="s">
        <v>52</v>
      </c>
      <c r="K32" s="51" t="s">
        <v>618</v>
      </c>
      <c r="L32" s="51" t="s">
        <v>604</v>
      </c>
      <c r="M32" s="51" t="s">
        <v>619</v>
      </c>
      <c r="N32" s="51" t="s">
        <v>894</v>
      </c>
      <c r="O32" s="51" t="s">
        <v>339</v>
      </c>
      <c r="P32" s="51" t="s">
        <v>620</v>
      </c>
      <c r="Q32" s="51" t="s">
        <v>927</v>
      </c>
      <c r="R32" s="51" t="s">
        <v>362</v>
      </c>
      <c r="S32" s="75" t="s">
        <v>324</v>
      </c>
      <c r="T32" s="139">
        <v>0.2</v>
      </c>
      <c r="U32" s="75" t="s">
        <v>51</v>
      </c>
      <c r="V32" s="139">
        <v>1</v>
      </c>
      <c r="W32" s="73" t="s">
        <v>273</v>
      </c>
      <c r="X32" s="51" t="s">
        <v>516</v>
      </c>
      <c r="Y32" s="75" t="s">
        <v>324</v>
      </c>
      <c r="Z32" s="140">
        <v>1.8143999999999997E-2</v>
      </c>
      <c r="AA32" s="75" t="s">
        <v>51</v>
      </c>
      <c r="AB32" s="140">
        <v>1</v>
      </c>
      <c r="AC32" s="73" t="s">
        <v>273</v>
      </c>
      <c r="AD32" s="51" t="s">
        <v>516</v>
      </c>
      <c r="AE32" s="73" t="s">
        <v>365</v>
      </c>
      <c r="AF32" s="51" t="s">
        <v>340</v>
      </c>
      <c r="AG32" s="51" t="s">
        <v>340</v>
      </c>
      <c r="AH32" s="51" t="s">
        <v>340</v>
      </c>
      <c r="AI32" s="51" t="s">
        <v>340</v>
      </c>
      <c r="AJ32" s="51" t="s">
        <v>340</v>
      </c>
      <c r="AK32" s="51" t="s">
        <v>900</v>
      </c>
      <c r="AL32" s="51" t="s">
        <v>901</v>
      </c>
      <c r="AM32" s="51" t="s">
        <v>902</v>
      </c>
      <c r="AN32" s="51" t="s">
        <v>797</v>
      </c>
      <c r="AO32" s="51" t="s">
        <v>903</v>
      </c>
      <c r="AP32" s="51" t="s">
        <v>621</v>
      </c>
      <c r="AQ32" s="51" t="s">
        <v>904</v>
      </c>
      <c r="AR32" s="51" t="s">
        <v>622</v>
      </c>
      <c r="AS32" s="142">
        <v>44013</v>
      </c>
      <c r="AT32" s="61" t="s">
        <v>342</v>
      </c>
      <c r="AU32" s="66" t="s">
        <v>610</v>
      </c>
      <c r="AV32" s="60">
        <v>44167</v>
      </c>
      <c r="AW32" s="67" t="s">
        <v>425</v>
      </c>
      <c r="AX32" s="63" t="s">
        <v>611</v>
      </c>
      <c r="AY32" s="60">
        <v>44245</v>
      </c>
      <c r="AZ32" s="61" t="s">
        <v>372</v>
      </c>
      <c r="BA32" s="66" t="s">
        <v>623</v>
      </c>
      <c r="BB32" s="60">
        <v>44315</v>
      </c>
      <c r="BC32" s="67" t="s">
        <v>387</v>
      </c>
      <c r="BD32" s="63" t="s">
        <v>624</v>
      </c>
      <c r="BE32" s="60">
        <v>44319</v>
      </c>
      <c r="BF32" s="61" t="s">
        <v>387</v>
      </c>
      <c r="BG32" s="66" t="s">
        <v>625</v>
      </c>
      <c r="BH32" s="60">
        <v>44392</v>
      </c>
      <c r="BI32" s="67" t="s">
        <v>387</v>
      </c>
      <c r="BJ32" s="63" t="s">
        <v>626</v>
      </c>
      <c r="BK32" s="60">
        <v>44449</v>
      </c>
      <c r="BL32" s="61" t="s">
        <v>600</v>
      </c>
      <c r="BM32" s="66" t="s">
        <v>627</v>
      </c>
      <c r="BN32" s="60">
        <v>44532</v>
      </c>
      <c r="BO32" s="67" t="s">
        <v>342</v>
      </c>
      <c r="BP32" s="63" t="s">
        <v>599</v>
      </c>
      <c r="BQ32" s="60" t="s">
        <v>356</v>
      </c>
      <c r="BR32" s="61" t="s">
        <v>357</v>
      </c>
      <c r="BS32" s="66" t="s">
        <v>356</v>
      </c>
      <c r="BT32" s="60" t="s">
        <v>356</v>
      </c>
      <c r="BU32" s="67" t="s">
        <v>357</v>
      </c>
      <c r="BV32" s="63" t="s">
        <v>356</v>
      </c>
      <c r="BW32" s="60" t="s">
        <v>356</v>
      </c>
      <c r="BX32" s="61" t="s">
        <v>357</v>
      </c>
      <c r="BY32" s="66" t="s">
        <v>356</v>
      </c>
      <c r="BZ32" s="60" t="s">
        <v>356</v>
      </c>
      <c r="CA32" s="67" t="s">
        <v>357</v>
      </c>
      <c r="CB32" s="69" t="s">
        <v>356</v>
      </c>
      <c r="CC32" s="110" t="str">
        <f>VLOOKUP(A32,Datos!$C$2:$AJ$25,34,0)</f>
        <v>Subdirección Financiera</v>
      </c>
      <c r="CD32" s="2">
        <f t="shared" si="1"/>
        <v>8</v>
      </c>
    </row>
    <row r="33" spans="1:82" ht="399.95" customHeight="1" x14ac:dyDescent="0.2">
      <c r="A33" s="164" t="s">
        <v>277</v>
      </c>
      <c r="B33" s="73" t="s">
        <v>905</v>
      </c>
      <c r="C33" s="51" t="s">
        <v>906</v>
      </c>
      <c r="D33" s="73" t="s">
        <v>646</v>
      </c>
      <c r="E33" s="153" t="s">
        <v>111</v>
      </c>
      <c r="F33" s="51" t="s">
        <v>907</v>
      </c>
      <c r="G33" s="138" t="s">
        <v>541</v>
      </c>
      <c r="H33" s="73" t="s">
        <v>63</v>
      </c>
      <c r="I33" s="73" t="s">
        <v>359</v>
      </c>
      <c r="J33" s="73" t="s">
        <v>78</v>
      </c>
      <c r="K33" s="51" t="s">
        <v>542</v>
      </c>
      <c r="L33" s="51" t="s">
        <v>533</v>
      </c>
      <c r="M33" s="51" t="s">
        <v>543</v>
      </c>
      <c r="N33" s="51" t="s">
        <v>367</v>
      </c>
      <c r="O33" s="51" t="s">
        <v>339</v>
      </c>
      <c r="P33" s="51" t="s">
        <v>368</v>
      </c>
      <c r="Q33" s="51" t="s">
        <v>927</v>
      </c>
      <c r="R33" s="154" t="s">
        <v>362</v>
      </c>
      <c r="S33" s="75" t="s">
        <v>324</v>
      </c>
      <c r="T33" s="139">
        <v>0.2</v>
      </c>
      <c r="U33" s="75" t="s">
        <v>101</v>
      </c>
      <c r="V33" s="139">
        <v>0.6</v>
      </c>
      <c r="W33" s="73" t="s">
        <v>84</v>
      </c>
      <c r="X33" s="51" t="s">
        <v>653</v>
      </c>
      <c r="Y33" s="75" t="s">
        <v>324</v>
      </c>
      <c r="Z33" s="140">
        <v>2.5919999999999995E-2</v>
      </c>
      <c r="AA33" s="75" t="s">
        <v>101</v>
      </c>
      <c r="AB33" s="140">
        <v>0.6</v>
      </c>
      <c r="AC33" s="73" t="s">
        <v>84</v>
      </c>
      <c r="AD33" s="51" t="s">
        <v>654</v>
      </c>
      <c r="AE33" s="73" t="s">
        <v>365</v>
      </c>
      <c r="AF33" s="51" t="s">
        <v>340</v>
      </c>
      <c r="AG33" s="51" t="s">
        <v>340</v>
      </c>
      <c r="AH33" s="51" t="s">
        <v>340</v>
      </c>
      <c r="AI33" s="51" t="s">
        <v>340</v>
      </c>
      <c r="AJ33" s="51" t="s">
        <v>340</v>
      </c>
      <c r="AK33" s="51" t="s">
        <v>908</v>
      </c>
      <c r="AL33" s="51" t="s">
        <v>655</v>
      </c>
      <c r="AM33" s="51" t="s">
        <v>909</v>
      </c>
      <c r="AN33" s="51" t="s">
        <v>910</v>
      </c>
      <c r="AO33" s="51" t="s">
        <v>911</v>
      </c>
      <c r="AP33" s="51" t="s">
        <v>656</v>
      </c>
      <c r="AQ33" s="51" t="s">
        <v>657</v>
      </c>
      <c r="AR33" s="51" t="s">
        <v>658</v>
      </c>
      <c r="AS33" s="142">
        <v>43599</v>
      </c>
      <c r="AT33" s="61" t="s">
        <v>342</v>
      </c>
      <c r="AU33" s="66" t="s">
        <v>534</v>
      </c>
      <c r="AV33" s="60">
        <v>43767</v>
      </c>
      <c r="AW33" s="67" t="s">
        <v>391</v>
      </c>
      <c r="AX33" s="63" t="s">
        <v>544</v>
      </c>
      <c r="AY33" s="60">
        <v>43901</v>
      </c>
      <c r="AZ33" s="61" t="s">
        <v>372</v>
      </c>
      <c r="BA33" s="66" t="s">
        <v>545</v>
      </c>
      <c r="BB33" s="60">
        <v>44074</v>
      </c>
      <c r="BC33" s="67" t="s">
        <v>350</v>
      </c>
      <c r="BD33" s="63" t="s">
        <v>535</v>
      </c>
      <c r="BE33" s="60">
        <v>44169</v>
      </c>
      <c r="BF33" s="61" t="s">
        <v>387</v>
      </c>
      <c r="BG33" s="66" t="s">
        <v>546</v>
      </c>
      <c r="BH33" s="60">
        <v>44244</v>
      </c>
      <c r="BI33" s="67" t="s">
        <v>387</v>
      </c>
      <c r="BJ33" s="63" t="s">
        <v>547</v>
      </c>
      <c r="BK33" s="60">
        <v>44249</v>
      </c>
      <c r="BL33" s="61" t="s">
        <v>348</v>
      </c>
      <c r="BM33" s="66" t="s">
        <v>536</v>
      </c>
      <c r="BN33" s="60">
        <v>44419</v>
      </c>
      <c r="BO33" s="67" t="s">
        <v>350</v>
      </c>
      <c r="BP33" s="63" t="s">
        <v>537</v>
      </c>
      <c r="BQ33" s="60">
        <v>44544</v>
      </c>
      <c r="BR33" s="61" t="s">
        <v>342</v>
      </c>
      <c r="BS33" s="66" t="s">
        <v>538</v>
      </c>
      <c r="BT33" s="60">
        <v>44645</v>
      </c>
      <c r="BU33" s="67" t="s">
        <v>348</v>
      </c>
      <c r="BV33" s="63" t="s">
        <v>539</v>
      </c>
      <c r="BW33" s="60">
        <v>44897</v>
      </c>
      <c r="BX33" s="61" t="s">
        <v>353</v>
      </c>
      <c r="BY33" s="66" t="s">
        <v>912</v>
      </c>
      <c r="BZ33" s="60" t="s">
        <v>356</v>
      </c>
      <c r="CA33" s="67" t="s">
        <v>357</v>
      </c>
      <c r="CB33" s="69" t="s">
        <v>356</v>
      </c>
      <c r="CC33" s="110" t="str">
        <f>VLOOKUP(A33,Datos!$C$2:$AJ$25,34,0)</f>
        <v>Oficina Jurídica</v>
      </c>
      <c r="CD33" s="2">
        <f t="shared" si="1"/>
        <v>2</v>
      </c>
    </row>
    <row r="34" spans="1:82" ht="399.95" customHeight="1" x14ac:dyDescent="0.2">
      <c r="A34" s="164" t="s">
        <v>64</v>
      </c>
      <c r="B34" s="73" t="s">
        <v>65</v>
      </c>
      <c r="C34" s="51" t="s">
        <v>913</v>
      </c>
      <c r="D34" s="73" t="s">
        <v>914</v>
      </c>
      <c r="E34" s="153" t="s">
        <v>38</v>
      </c>
      <c r="F34" s="51" t="s">
        <v>915</v>
      </c>
      <c r="G34" s="138" t="s">
        <v>631</v>
      </c>
      <c r="H34" s="73" t="s">
        <v>63</v>
      </c>
      <c r="I34" s="73" t="s">
        <v>359</v>
      </c>
      <c r="J34" s="73" t="s">
        <v>78</v>
      </c>
      <c r="K34" s="51" t="s">
        <v>632</v>
      </c>
      <c r="L34" s="51" t="s">
        <v>633</v>
      </c>
      <c r="M34" s="51" t="s">
        <v>634</v>
      </c>
      <c r="N34" s="51" t="s">
        <v>628</v>
      </c>
      <c r="O34" s="51" t="s">
        <v>339</v>
      </c>
      <c r="P34" s="51" t="s">
        <v>361</v>
      </c>
      <c r="Q34" s="51" t="s">
        <v>928</v>
      </c>
      <c r="R34" s="51" t="s">
        <v>629</v>
      </c>
      <c r="S34" s="75" t="s">
        <v>324</v>
      </c>
      <c r="T34" s="139">
        <v>0.2</v>
      </c>
      <c r="U34" s="75" t="s">
        <v>77</v>
      </c>
      <c r="V34" s="139">
        <v>0.8</v>
      </c>
      <c r="W34" s="73" t="s">
        <v>272</v>
      </c>
      <c r="X34" s="51" t="s">
        <v>408</v>
      </c>
      <c r="Y34" s="75" t="s">
        <v>324</v>
      </c>
      <c r="Z34" s="140">
        <v>5.04E-2</v>
      </c>
      <c r="AA34" s="75" t="s">
        <v>77</v>
      </c>
      <c r="AB34" s="140">
        <v>0.8</v>
      </c>
      <c r="AC34" s="73" t="s">
        <v>272</v>
      </c>
      <c r="AD34" s="51" t="s">
        <v>409</v>
      </c>
      <c r="AE34" s="73" t="s">
        <v>365</v>
      </c>
      <c r="AF34" s="51" t="s">
        <v>916</v>
      </c>
      <c r="AG34" s="51" t="s">
        <v>917</v>
      </c>
      <c r="AH34" s="51" t="s">
        <v>635</v>
      </c>
      <c r="AI34" s="51" t="s">
        <v>804</v>
      </c>
      <c r="AJ34" s="51" t="s">
        <v>918</v>
      </c>
      <c r="AK34" s="51" t="s">
        <v>341</v>
      </c>
      <c r="AL34" s="51" t="s">
        <v>341</v>
      </c>
      <c r="AM34" s="51" t="s">
        <v>341</v>
      </c>
      <c r="AN34" s="51" t="s">
        <v>341</v>
      </c>
      <c r="AO34" s="51" t="s">
        <v>341</v>
      </c>
      <c r="AP34" s="51" t="s">
        <v>919</v>
      </c>
      <c r="AQ34" s="51" t="s">
        <v>920</v>
      </c>
      <c r="AR34" s="51" t="s">
        <v>921</v>
      </c>
      <c r="AS34" s="142">
        <v>43496</v>
      </c>
      <c r="AT34" s="61" t="s">
        <v>342</v>
      </c>
      <c r="AU34" s="66" t="s">
        <v>534</v>
      </c>
      <c r="AV34" s="60">
        <v>43599</v>
      </c>
      <c r="AW34" s="67" t="s">
        <v>342</v>
      </c>
      <c r="AX34" s="63" t="s">
        <v>636</v>
      </c>
      <c r="AY34" s="60">
        <v>43759</v>
      </c>
      <c r="AZ34" s="61" t="s">
        <v>425</v>
      </c>
      <c r="BA34" s="66" t="s">
        <v>637</v>
      </c>
      <c r="BB34" s="60">
        <v>43896</v>
      </c>
      <c r="BC34" s="67" t="s">
        <v>424</v>
      </c>
      <c r="BD34" s="63" t="s">
        <v>638</v>
      </c>
      <c r="BE34" s="60">
        <v>44075</v>
      </c>
      <c r="BF34" s="61" t="s">
        <v>350</v>
      </c>
      <c r="BG34" s="66" t="s">
        <v>630</v>
      </c>
      <c r="BH34" s="60">
        <v>44168</v>
      </c>
      <c r="BI34" s="67" t="s">
        <v>387</v>
      </c>
      <c r="BJ34" s="63" t="s">
        <v>546</v>
      </c>
      <c r="BK34" s="60">
        <v>44246</v>
      </c>
      <c r="BL34" s="61" t="s">
        <v>600</v>
      </c>
      <c r="BM34" s="66" t="s">
        <v>639</v>
      </c>
      <c r="BN34" s="60">
        <v>44545</v>
      </c>
      <c r="BO34" s="67" t="s">
        <v>342</v>
      </c>
      <c r="BP34" s="63" t="s">
        <v>640</v>
      </c>
      <c r="BQ34" s="60" t="s">
        <v>356</v>
      </c>
      <c r="BR34" s="61" t="s">
        <v>357</v>
      </c>
      <c r="BS34" s="66" t="s">
        <v>356</v>
      </c>
      <c r="BT34" s="60" t="s">
        <v>356</v>
      </c>
      <c r="BU34" s="67" t="s">
        <v>357</v>
      </c>
      <c r="BV34" s="63" t="s">
        <v>356</v>
      </c>
      <c r="BW34" s="60" t="s">
        <v>356</v>
      </c>
      <c r="BX34" s="61" t="s">
        <v>357</v>
      </c>
      <c r="BY34" s="66" t="s">
        <v>356</v>
      </c>
      <c r="BZ34" s="60" t="s">
        <v>356</v>
      </c>
      <c r="CA34" s="67" t="s">
        <v>357</v>
      </c>
      <c r="CB34" s="69" t="s">
        <v>356</v>
      </c>
      <c r="CC34" s="110" t="str">
        <f>VLOOKUP(A34,Datos!$C$2:$AJ$25,34,0)</f>
        <v>Oficina de Alta Consejería de Paz, Víctimas y Reconciliación</v>
      </c>
      <c r="CD34" s="2">
        <f t="shared" si="1"/>
        <v>8</v>
      </c>
    </row>
  </sheetData>
  <sheetProtection algorithmName="SHA-512" hashValue="PBc40AckIZ05gk+ralKDyGcSrXwJOmyyali2H9983dXRn9IDhLSV/cLFZgRVMmPzPfRRIASP7UXwbON24PO/Fw==" saltValue="QoTXTkRBOlUm3N8NOsdh4Q==" spinCount="100000" sheet="1" formatColumns="0" formatRows="0" autoFilter="0"/>
  <autoFilter ref="A11:CS11" xr:uid="{00000000-0001-0000-1100-000000000000}"/>
  <mergeCells count="14">
    <mergeCell ref="A2:AC4"/>
    <mergeCell ref="A5:AC5"/>
    <mergeCell ref="A1:AC1"/>
    <mergeCell ref="K9:M10"/>
    <mergeCell ref="N9:R10"/>
    <mergeCell ref="S9:T9"/>
    <mergeCell ref="U9:X10"/>
    <mergeCell ref="Y9:AD10"/>
    <mergeCell ref="S6:X7"/>
    <mergeCell ref="AE9:AR9"/>
    <mergeCell ref="AS9:CB10"/>
    <mergeCell ref="AF10:AJ10"/>
    <mergeCell ref="AK10:AO10"/>
    <mergeCell ref="AP10:AR10"/>
  </mergeCells>
  <conditionalFormatting sqref="W12:W34">
    <cfRule type="cellIs" dxfId="21" priority="617" operator="equal">
      <formula>"Bajo"</formula>
    </cfRule>
    <cfRule type="cellIs" dxfId="20" priority="618" operator="equal">
      <formula>"Alto"</formula>
    </cfRule>
    <cfRule type="cellIs" dxfId="19" priority="619" operator="equal">
      <formula>"Extremo"</formula>
    </cfRule>
    <cfRule type="cellIs" dxfId="18" priority="620" operator="equal">
      <formula>"Moderado"</formula>
    </cfRule>
  </conditionalFormatting>
  <conditionalFormatting sqref="AC12:AC34">
    <cfRule type="cellIs" dxfId="17" priority="613" operator="equal">
      <formula>"Alto"</formula>
    </cfRule>
    <cfRule type="cellIs" dxfId="16" priority="614" operator="equal">
      <formula>"Moderado"</formula>
    </cfRule>
    <cfRule type="cellIs" dxfId="15" priority="615" operator="equal">
      <formula>"Extremo"</formula>
    </cfRule>
    <cfRule type="cellIs" dxfId="14" priority="616"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4</oddFooter>
  </headerFooter>
  <colBreaks count="2" manualBreakCount="2">
    <brk id="31" max="121" man="1"/>
    <brk id="77"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217"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218"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219"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220"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W12:W30 AC12:AC30</xm:sqref>
        </x14:conditionalFormatting>
        <x14:conditionalFormatting xmlns:xm="http://schemas.microsoft.com/office/excel/2006/main">
          <x14:cfRule type="cellIs" priority="13" operator="equal" id="{A332EA23-777B-4B1D-8E7F-A3A1586D01DE}">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4" operator="equal" id="{74C367A3-A62A-41DB-8EE2-97561AC79BE1}">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5" operator="equal" id="{4F3A7FCF-9ABB-4D42-8BAE-21BED676A651}">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6" operator="equal" id="{A1EF4521-6232-4CFA-BBDC-314A342835F0}">
            <xm:f>'\Users\Cesar Arcos\Desktop\Alcaldía Bogotá\Metodología riesgos Alcaldía\Instrumento\Formatos\2021\Nuevos\[2210111-FT-471 Mapa de riesgos del proceso o proyecto de inversión V6.xlsx]Datos'!#REF!</xm:f>
            <x14:dxf>
              <fill>
                <patternFill>
                  <bgColor rgb="FFFF0000"/>
                </patternFill>
              </fill>
            </x14:dxf>
          </x14:cfRule>
          <xm:sqref>W31:W34 AC31:AC34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A1:E17"/>
  <sheetViews>
    <sheetView showGridLines="0" workbookViewId="0"/>
  </sheetViews>
  <sheetFormatPr baseColWidth="10" defaultColWidth="11.42578125" defaultRowHeight="15" x14ac:dyDescent="0.25"/>
  <cols>
    <col min="1" max="1" width="11.42578125" style="76"/>
    <col min="2" max="2" width="37.5703125" style="76" customWidth="1"/>
    <col min="3" max="3" width="48.7109375" style="76" customWidth="1"/>
    <col min="4" max="4" width="12.7109375" style="76" customWidth="1"/>
    <col min="5" max="16384" width="11.42578125" style="76"/>
  </cols>
  <sheetData>
    <row r="1" spans="1:5" x14ac:dyDescent="0.25">
      <c r="A1" s="117"/>
      <c r="B1" s="117"/>
      <c r="C1" s="117"/>
      <c r="D1" s="117"/>
      <c r="E1" s="117"/>
    </row>
    <row r="2" spans="1:5" x14ac:dyDescent="0.25">
      <c r="A2" s="117"/>
      <c r="B2" s="121" t="s">
        <v>268</v>
      </c>
      <c r="C2" s="121" t="s">
        <v>236</v>
      </c>
      <c r="D2" s="121" t="s">
        <v>265</v>
      </c>
      <c r="E2" s="121" t="s">
        <v>269</v>
      </c>
    </row>
    <row r="3" spans="1:5" ht="15" customHeight="1" x14ac:dyDescent="0.25">
      <c r="A3" s="117"/>
      <c r="B3" s="123" t="s">
        <v>63</v>
      </c>
      <c r="C3" s="117" t="s">
        <v>328</v>
      </c>
      <c r="D3" s="106">
        <v>16</v>
      </c>
      <c r="E3" s="124">
        <f>D3/$D$5</f>
        <v>0.69565217391304346</v>
      </c>
    </row>
    <row r="4" spans="1:5" ht="15" customHeight="1" x14ac:dyDescent="0.25">
      <c r="A4" s="117"/>
      <c r="B4" s="117"/>
      <c r="C4" s="117" t="s">
        <v>329</v>
      </c>
      <c r="D4" s="106">
        <v>7</v>
      </c>
      <c r="E4" s="124">
        <f>D4/$D$5</f>
        <v>0.30434782608695654</v>
      </c>
    </row>
    <row r="5" spans="1:5" ht="15" customHeight="1" x14ac:dyDescent="0.25">
      <c r="A5" s="117"/>
      <c r="B5" s="120" t="s">
        <v>267</v>
      </c>
      <c r="C5" s="118"/>
      <c r="D5" s="107">
        <f>SUM(D3:D4)</f>
        <v>23</v>
      </c>
      <c r="E5" s="125">
        <f>SUM(E3:E4)</f>
        <v>1</v>
      </c>
    </row>
    <row r="6" spans="1:5" x14ac:dyDescent="0.25">
      <c r="A6" s="117"/>
      <c r="B6" s="117"/>
      <c r="C6" s="117"/>
      <c r="D6" s="117"/>
      <c r="E6" s="117"/>
    </row>
    <row r="7" spans="1:5" x14ac:dyDescent="0.25">
      <c r="A7" s="117"/>
      <c r="B7" s="117"/>
      <c r="C7" s="117"/>
      <c r="D7" s="117"/>
      <c r="E7" s="117"/>
    </row>
    <row r="8" spans="1:5" x14ac:dyDescent="0.25">
      <c r="A8" s="117"/>
      <c r="B8" s="117"/>
      <c r="C8" s="117"/>
      <c r="D8" s="117"/>
      <c r="E8" s="117"/>
    </row>
    <row r="9" spans="1:5" x14ac:dyDescent="0.25">
      <c r="A9" s="117"/>
      <c r="B9" s="117"/>
      <c r="C9" s="117"/>
      <c r="D9" s="117"/>
      <c r="E9" s="117"/>
    </row>
    <row r="10" spans="1:5" x14ac:dyDescent="0.25">
      <c r="B10" s="117"/>
      <c r="C10" s="117"/>
      <c r="D10" s="117"/>
      <c r="E10" s="117"/>
    </row>
    <row r="11" spans="1:5" x14ac:dyDescent="0.25">
      <c r="B11" s="117"/>
      <c r="C11" s="117"/>
      <c r="D11" s="117"/>
      <c r="E11" s="117"/>
    </row>
    <row r="12" spans="1:5" x14ac:dyDescent="0.25">
      <c r="B12" s="117"/>
      <c r="C12" s="117"/>
      <c r="D12" s="117"/>
      <c r="E12" s="117"/>
    </row>
    <row r="13" spans="1:5" x14ac:dyDescent="0.25">
      <c r="B13" s="117"/>
      <c r="C13" s="117"/>
      <c r="D13" s="117"/>
    </row>
    <row r="14" spans="1:5" x14ac:dyDescent="0.25">
      <c r="B14" s="117"/>
      <c r="C14" s="117"/>
      <c r="D14" s="117"/>
    </row>
    <row r="15" spans="1:5" x14ac:dyDescent="0.25">
      <c r="B15" s="117"/>
      <c r="C15" s="117"/>
      <c r="D15" s="117"/>
    </row>
    <row r="16" spans="1:5" x14ac:dyDescent="0.25">
      <c r="B16" s="117"/>
      <c r="C16" s="117"/>
      <c r="D16" s="117"/>
    </row>
    <row r="17" spans="2:4" x14ac:dyDescent="0.25">
      <c r="B17" s="117"/>
      <c r="C17" s="117"/>
      <c r="D17" s="117"/>
    </row>
  </sheetData>
  <sheetProtection algorithmName="SHA-512" hashValue="wixNDNKvQtjhv/+TYdunhvcZEeXkB3mHCLAmOF+Ui0oeuugw9hRwwvqdzExtrUakeDQ+07Br5qticYjdvXnbUg==" saltValue="nGCRIw/ZtmUYaqhr1w/xb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4:C139"/>
  <sheetViews>
    <sheetView showGridLines="0" zoomScale="85" zoomScaleNormal="85" workbookViewId="0"/>
  </sheetViews>
  <sheetFormatPr baseColWidth="10" defaultColWidth="87.140625" defaultRowHeight="15" x14ac:dyDescent="0.25"/>
  <cols>
    <col min="1" max="1" width="63.28515625" style="74" bestFit="1" customWidth="1"/>
    <col min="2" max="2" width="10" style="74" bestFit="1" customWidth="1"/>
    <col min="3" max="3" width="24.7109375" style="74" bestFit="1" customWidth="1"/>
    <col min="4" max="9" width="45.7109375" style="74" customWidth="1"/>
    <col min="10" max="16384" width="87.140625" style="74"/>
  </cols>
  <sheetData>
    <row r="4" spans="1:3" ht="30" x14ac:dyDescent="0.25">
      <c r="A4" s="108" t="s">
        <v>286</v>
      </c>
      <c r="B4" s="166" t="s">
        <v>278</v>
      </c>
      <c r="C4"/>
    </row>
    <row r="5" spans="1:3" x14ac:dyDescent="0.25">
      <c r="A5" s="122" t="s">
        <v>659</v>
      </c>
      <c r="B5" s="168">
        <v>1</v>
      </c>
      <c r="C5"/>
    </row>
    <row r="6" spans="1:3" ht="45" x14ac:dyDescent="0.25">
      <c r="A6" s="122" t="s">
        <v>64</v>
      </c>
      <c r="B6" s="168">
        <v>1</v>
      </c>
      <c r="C6"/>
    </row>
    <row r="7" spans="1:3" x14ac:dyDescent="0.25">
      <c r="A7" s="122" t="s">
        <v>676</v>
      </c>
      <c r="B7" s="168">
        <v>2</v>
      </c>
      <c r="C7"/>
    </row>
    <row r="8" spans="1:3" x14ac:dyDescent="0.25">
      <c r="A8" s="122" t="s">
        <v>274</v>
      </c>
      <c r="B8" s="168">
        <v>1</v>
      </c>
      <c r="C8"/>
    </row>
    <row r="9" spans="1:3" x14ac:dyDescent="0.25">
      <c r="A9" s="122" t="s">
        <v>152</v>
      </c>
      <c r="B9" s="168">
        <v>1</v>
      </c>
      <c r="C9"/>
    </row>
    <row r="10" spans="1:3" x14ac:dyDescent="0.25">
      <c r="A10" s="122" t="s">
        <v>162</v>
      </c>
      <c r="B10" s="168">
        <v>1</v>
      </c>
      <c r="C10"/>
    </row>
    <row r="11" spans="1:3" x14ac:dyDescent="0.25">
      <c r="A11" s="122" t="s">
        <v>275</v>
      </c>
      <c r="B11" s="168">
        <v>1</v>
      </c>
      <c r="C11"/>
    </row>
    <row r="12" spans="1:3" ht="30" x14ac:dyDescent="0.25">
      <c r="A12" s="122" t="s">
        <v>182</v>
      </c>
      <c r="B12" s="168">
        <v>2</v>
      </c>
      <c r="C12"/>
    </row>
    <row r="13" spans="1:3" x14ac:dyDescent="0.25">
      <c r="A13" s="122" t="s">
        <v>190</v>
      </c>
      <c r="B13" s="168">
        <v>2</v>
      </c>
      <c r="C13"/>
    </row>
    <row r="14" spans="1:3" x14ac:dyDescent="0.25">
      <c r="A14" s="122" t="s">
        <v>922</v>
      </c>
      <c r="B14" s="168">
        <v>1</v>
      </c>
      <c r="C14"/>
    </row>
    <row r="15" spans="1:3" x14ac:dyDescent="0.25">
      <c r="A15" s="122" t="s">
        <v>198</v>
      </c>
      <c r="B15" s="168">
        <v>1</v>
      </c>
      <c r="C15"/>
    </row>
    <row r="16" spans="1:3" x14ac:dyDescent="0.25">
      <c r="A16" s="122" t="s">
        <v>202</v>
      </c>
      <c r="B16" s="168">
        <v>2</v>
      </c>
      <c r="C16"/>
    </row>
    <row r="17" spans="1:3" x14ac:dyDescent="0.25">
      <c r="A17" s="122" t="s">
        <v>857</v>
      </c>
      <c r="B17" s="168">
        <v>1</v>
      </c>
      <c r="C17"/>
    </row>
    <row r="18" spans="1:3" x14ac:dyDescent="0.25">
      <c r="A18" s="122" t="s">
        <v>872</v>
      </c>
      <c r="B18" s="168">
        <v>2</v>
      </c>
      <c r="C18"/>
    </row>
    <row r="19" spans="1:3" x14ac:dyDescent="0.25">
      <c r="A19" s="122" t="s">
        <v>276</v>
      </c>
      <c r="B19" s="168">
        <v>2</v>
      </c>
      <c r="C19"/>
    </row>
    <row r="20" spans="1:3" x14ac:dyDescent="0.25">
      <c r="A20" s="122" t="s">
        <v>277</v>
      </c>
      <c r="B20" s="168">
        <v>1</v>
      </c>
      <c r="C20"/>
    </row>
    <row r="21" spans="1:3" ht="30" x14ac:dyDescent="0.25">
      <c r="A21" s="122" t="s">
        <v>179</v>
      </c>
      <c r="B21" s="168">
        <v>1</v>
      </c>
      <c r="C21"/>
    </row>
    <row r="22" spans="1:3" x14ac:dyDescent="0.25">
      <c r="A22" s="109" t="s">
        <v>244</v>
      </c>
      <c r="B22" s="167">
        <v>23</v>
      </c>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row>
    <row r="30" spans="1:3" x14ac:dyDescent="0.25">
      <c r="A30"/>
    </row>
    <row r="31" spans="1:3" x14ac:dyDescent="0.25">
      <c r="A31"/>
    </row>
    <row r="32" spans="1:3"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sheetProtection algorithmName="SHA-512" hashValue="Uj/dUwiFZlFgj5cpVah+7pc8rOR9jRO2smSDVxspeXAJXxI2gqcf2qdfL2OtrvNXcPxNjL/W7qNlmpMudNjC7A==" saltValue="/mMMtCXnXpxRdnXiHWX+Vg==" spinCount="100000" sheet="1" objects="1" scenarios="1"/>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19.5" customHeight="1" x14ac:dyDescent="0.25"/>
    <row r="2" spans="2:18" ht="27" customHeight="1" x14ac:dyDescent="0.25">
      <c r="B2" s="222" t="s">
        <v>279</v>
      </c>
      <c r="C2" s="223"/>
      <c r="D2" s="223"/>
      <c r="E2" s="223"/>
      <c r="F2" s="223"/>
      <c r="G2" s="223"/>
      <c r="H2" s="223"/>
      <c r="I2" s="223"/>
      <c r="J2" s="223"/>
      <c r="K2" s="223"/>
      <c r="L2" s="223"/>
      <c r="M2" s="223"/>
      <c r="N2" s="223"/>
      <c r="O2" s="224"/>
    </row>
    <row r="3" spans="2:18" ht="30" customHeight="1" x14ac:dyDescent="0.25">
      <c r="B3" s="225"/>
      <c r="C3" s="226"/>
      <c r="D3" s="226"/>
      <c r="E3" s="226"/>
      <c r="F3" s="226"/>
      <c r="G3" s="226"/>
      <c r="H3" s="226"/>
      <c r="I3" s="226"/>
      <c r="J3" s="226"/>
      <c r="K3" s="226"/>
      <c r="L3" s="226"/>
      <c r="M3" s="226"/>
      <c r="N3" s="226"/>
      <c r="O3" s="227"/>
    </row>
    <row r="4" spans="2:18" ht="19.5" customHeight="1" x14ac:dyDescent="0.25">
      <c r="B4" s="78"/>
      <c r="C4" s="77"/>
      <c r="D4" s="77"/>
      <c r="E4" s="77"/>
      <c r="F4" s="77"/>
      <c r="G4" s="77"/>
      <c r="H4" s="77"/>
      <c r="I4" s="77"/>
      <c r="J4" s="77"/>
      <c r="K4" s="77"/>
      <c r="L4" s="77"/>
      <c r="M4" s="77"/>
      <c r="N4" s="77"/>
      <c r="O4" s="92"/>
    </row>
    <row r="5" spans="2:18" x14ac:dyDescent="0.25">
      <c r="B5" s="78"/>
      <c r="C5" s="80"/>
      <c r="D5" s="79"/>
      <c r="E5" s="80"/>
      <c r="F5" s="79"/>
      <c r="G5" s="80"/>
      <c r="H5" s="79"/>
      <c r="I5" s="80"/>
      <c r="J5" s="79"/>
      <c r="K5" s="80"/>
      <c r="L5" s="79"/>
      <c r="M5" s="80"/>
      <c r="N5" s="79"/>
      <c r="O5" s="92"/>
    </row>
    <row r="6" spans="2:18" ht="40.5" customHeight="1" x14ac:dyDescent="0.25">
      <c r="B6" s="78"/>
      <c r="C6" s="221" t="s">
        <v>271</v>
      </c>
      <c r="D6" s="81" t="str">
        <f>Datos!T2</f>
        <v>Muy alta (5)</v>
      </c>
      <c r="E6" s="80"/>
      <c r="F6" s="79"/>
      <c r="G6" s="83"/>
      <c r="H6" s="79"/>
      <c r="I6" s="83"/>
      <c r="J6" s="82">
        <f>COUNTIFS(Mapa_riesgos!$S$12:$S$34,$D6,Mapa_riesgos!$U$12:$U$34,J$16)</f>
        <v>0</v>
      </c>
      <c r="K6" s="83"/>
      <c r="L6" s="82">
        <f>COUNTIFS(Mapa_riesgos!$S$12:$S$34,$D6,Mapa_riesgos!$U$12:$U$34,L$16)</f>
        <v>0</v>
      </c>
      <c r="M6" s="83"/>
      <c r="N6" s="84">
        <f>COUNTIFS(Mapa_riesgos!$S$12:$S$34,$D6,Mapa_riesgos!$U$12:$U$34,N$16)</f>
        <v>0</v>
      </c>
      <c r="O6" s="92"/>
    </row>
    <row r="7" spans="2:18" ht="12" customHeight="1" x14ac:dyDescent="0.25">
      <c r="B7" s="78"/>
      <c r="C7" s="221"/>
      <c r="D7" s="85"/>
      <c r="E7" s="80"/>
      <c r="F7" s="86"/>
      <c r="G7" s="83"/>
      <c r="H7" s="86"/>
      <c r="I7" s="83"/>
      <c r="J7" s="86"/>
      <c r="K7" s="83"/>
      <c r="L7" s="86"/>
      <c r="M7" s="83"/>
      <c r="N7" s="86"/>
      <c r="O7" s="92"/>
    </row>
    <row r="8" spans="2:18" ht="40.5" customHeight="1" x14ac:dyDescent="0.25">
      <c r="B8" s="78"/>
      <c r="C8" s="221"/>
      <c r="D8" s="81" t="str">
        <f>Datos!T3</f>
        <v>Alta (4)</v>
      </c>
      <c r="E8" s="80"/>
      <c r="F8" s="79"/>
      <c r="G8" s="83"/>
      <c r="H8" s="79"/>
      <c r="I8" s="83"/>
      <c r="J8" s="82">
        <f>COUNTIFS(Mapa_riesgos!$S$12:$S$34,$D8,Mapa_riesgos!$U$12:$U$34,J$16)</f>
        <v>0</v>
      </c>
      <c r="K8" s="83"/>
      <c r="L8" s="82">
        <f>COUNTIFS(Mapa_riesgos!$S$12:$S$34,$D8,Mapa_riesgos!$U$12:$U$34,L$16)</f>
        <v>0</v>
      </c>
      <c r="M8" s="83"/>
      <c r="N8" s="84">
        <f>COUNTIFS(Mapa_riesgos!$S$12:$S$34,$D8,Mapa_riesgos!$U$12:$U$34,N$16)</f>
        <v>0</v>
      </c>
      <c r="O8" s="92"/>
    </row>
    <row r="9" spans="2:18" ht="11.25" customHeight="1" x14ac:dyDescent="0.25">
      <c r="B9" s="78"/>
      <c r="C9" s="221"/>
      <c r="D9" s="85"/>
      <c r="E9" s="80"/>
      <c r="F9" s="86"/>
      <c r="G9" s="83"/>
      <c r="H9" s="86"/>
      <c r="I9" s="83"/>
      <c r="J9" s="86"/>
      <c r="K9" s="83"/>
      <c r="L9" s="86"/>
      <c r="M9" s="83"/>
      <c r="N9" s="86"/>
      <c r="O9" s="92"/>
    </row>
    <row r="10" spans="2:18" ht="40.5" customHeight="1" x14ac:dyDescent="0.25">
      <c r="B10" s="78"/>
      <c r="C10" s="221"/>
      <c r="D10" s="81" t="str">
        <f>Datos!T4</f>
        <v>Media (3)</v>
      </c>
      <c r="E10" s="80"/>
      <c r="F10" s="79"/>
      <c r="G10" s="83"/>
      <c r="H10" s="79"/>
      <c r="I10" s="83"/>
      <c r="J10" s="87">
        <f>COUNTIFS(Mapa_riesgos!$S$12:$S$34,$D10,Mapa_riesgos!$U$12:$U$34,J$16)</f>
        <v>0</v>
      </c>
      <c r="K10" s="83"/>
      <c r="L10" s="82">
        <f>COUNTIFS(Mapa_riesgos!$S$12:$S$34,$D10,Mapa_riesgos!$U$12:$U$34,L$16)</f>
        <v>1</v>
      </c>
      <c r="M10" s="83"/>
      <c r="N10" s="84">
        <f>COUNTIFS(Mapa_riesgos!$S$12:$S$34,$D10,Mapa_riesgos!$U$12:$U$34,N$16)</f>
        <v>0</v>
      </c>
      <c r="O10" s="92"/>
      <c r="Q10" s="111"/>
      <c r="R10" s="112"/>
    </row>
    <row r="11" spans="2:18" ht="9" customHeight="1" x14ac:dyDescent="0.25">
      <c r="B11" s="78"/>
      <c r="C11" s="221"/>
      <c r="D11" s="85"/>
      <c r="E11" s="80"/>
      <c r="F11" s="86"/>
      <c r="G11" s="83"/>
      <c r="H11" s="86"/>
      <c r="I11" s="83"/>
      <c r="J11" s="86"/>
      <c r="K11" s="83"/>
      <c r="L11" s="86"/>
      <c r="M11" s="83"/>
      <c r="N11" s="86"/>
      <c r="O11" s="92"/>
    </row>
    <row r="12" spans="2:18" ht="40.5" customHeight="1" x14ac:dyDescent="0.25">
      <c r="B12" s="78"/>
      <c r="C12" s="221"/>
      <c r="D12" s="81" t="str">
        <f>Datos!T5</f>
        <v>Baja (2)</v>
      </c>
      <c r="E12" s="80"/>
      <c r="F12" s="79"/>
      <c r="G12" s="83"/>
      <c r="H12" s="79"/>
      <c r="I12" s="83"/>
      <c r="J12" s="87">
        <f>COUNTIFS(Mapa_riesgos!$S$12:$S$34,$D12,Mapa_riesgos!$U$12:$U$34,J$16)</f>
        <v>0</v>
      </c>
      <c r="K12" s="83"/>
      <c r="L12" s="82">
        <f>COUNTIFS(Mapa_riesgos!$S$12:$S$34,$D12,Mapa_riesgos!$U$12:$U$34,L$16)</f>
        <v>1</v>
      </c>
      <c r="M12" s="83"/>
      <c r="N12" s="84">
        <f>COUNTIFS(Mapa_riesgos!$S$12:$S$34,$D12,Mapa_riesgos!$U$12:$U$34,N$16)</f>
        <v>0</v>
      </c>
      <c r="O12" s="92"/>
      <c r="Q12" s="111"/>
      <c r="R12" s="113"/>
    </row>
    <row r="13" spans="2:18" ht="9.75" customHeight="1" x14ac:dyDescent="0.25">
      <c r="B13" s="78"/>
      <c r="C13" s="221"/>
      <c r="D13" s="85"/>
      <c r="E13" s="80"/>
      <c r="F13" s="86"/>
      <c r="G13" s="83"/>
      <c r="H13" s="86"/>
      <c r="I13" s="83"/>
      <c r="J13" s="86"/>
      <c r="K13" s="83"/>
      <c r="L13" s="86"/>
      <c r="M13" s="83"/>
      <c r="N13" s="86"/>
      <c r="O13" s="92"/>
    </row>
    <row r="14" spans="2:18" ht="40.5" customHeight="1" x14ac:dyDescent="0.25">
      <c r="B14" s="78"/>
      <c r="C14" s="221"/>
      <c r="D14" s="81" t="str">
        <f>Datos!T6</f>
        <v>Muy baja (1)</v>
      </c>
      <c r="E14" s="80"/>
      <c r="F14" s="79"/>
      <c r="G14" s="83"/>
      <c r="H14" s="79"/>
      <c r="I14" s="83"/>
      <c r="J14" s="87">
        <f>COUNTIFS(Mapa_riesgos!$S$12:$S$34,$D14,Mapa_riesgos!$U$12:$U$34,J$16)</f>
        <v>4</v>
      </c>
      <c r="K14" s="83"/>
      <c r="L14" s="82">
        <f>COUNTIFS(Mapa_riesgos!$S$12:$S$34,$D14,Mapa_riesgos!$U$12:$U$34,L$16)</f>
        <v>11</v>
      </c>
      <c r="M14" s="83"/>
      <c r="N14" s="84">
        <f>COUNTIFS(Mapa_riesgos!$S$12:$S$34,$D14,Mapa_riesgos!$U$12:$U$34,N$16)</f>
        <v>6</v>
      </c>
      <c r="O14" s="92"/>
    </row>
    <row r="15" spans="2:18" ht="27.75" customHeight="1" x14ac:dyDescent="0.25">
      <c r="B15" s="78"/>
      <c r="C15" s="80"/>
      <c r="D15" s="79"/>
      <c r="E15" s="80"/>
      <c r="F15" s="79"/>
      <c r="G15" s="80"/>
      <c r="H15" s="79"/>
      <c r="I15" s="80"/>
      <c r="J15" s="79"/>
      <c r="K15" s="80"/>
      <c r="L15" s="79"/>
      <c r="M15" s="80"/>
      <c r="N15" s="79"/>
      <c r="O15" s="92"/>
    </row>
    <row r="16" spans="2:18" ht="41.25" customHeight="1" x14ac:dyDescent="0.25">
      <c r="B16" s="78"/>
      <c r="C16" s="80"/>
      <c r="D16" s="80"/>
      <c r="E16" s="80"/>
      <c r="F16" s="79"/>
      <c r="G16" s="88"/>
      <c r="H16" s="79"/>
      <c r="I16" s="88"/>
      <c r="J16" s="81" t="str">
        <f>Datos!U4</f>
        <v>Moderado (3)</v>
      </c>
      <c r="K16" s="88"/>
      <c r="L16" s="81" t="str">
        <f>Datos!U3</f>
        <v>Mayor (4)</v>
      </c>
      <c r="M16" s="88"/>
      <c r="N16" s="81" t="str">
        <f>Datos!U2</f>
        <v>Catastrófico (5)</v>
      </c>
      <c r="O16" s="92"/>
    </row>
    <row r="17" spans="2:15" ht="41.25" customHeight="1" x14ac:dyDescent="0.25">
      <c r="B17" s="78"/>
      <c r="C17" s="80"/>
      <c r="D17" s="80"/>
      <c r="E17" s="80"/>
      <c r="F17" s="89"/>
      <c r="G17" s="90"/>
      <c r="H17" s="89"/>
      <c r="I17" s="90"/>
      <c r="J17" s="91" t="s">
        <v>270</v>
      </c>
      <c r="K17" s="90"/>
      <c r="L17" s="89"/>
      <c r="M17" s="90"/>
      <c r="N17" s="89"/>
      <c r="O17" s="92"/>
    </row>
    <row r="18" spans="2:15" ht="18" customHeight="1" x14ac:dyDescent="0.25">
      <c r="B18" s="78"/>
      <c r="C18" s="80"/>
      <c r="D18" s="80"/>
      <c r="E18" s="80"/>
      <c r="F18" s="80"/>
      <c r="G18" s="80"/>
      <c r="H18" s="80"/>
      <c r="I18" s="80"/>
      <c r="J18" s="80"/>
      <c r="K18" s="80"/>
      <c r="L18" s="80"/>
      <c r="M18" s="80"/>
      <c r="N18" s="80"/>
      <c r="O18" s="92"/>
    </row>
    <row r="19" spans="2:15" ht="26.25" customHeight="1" x14ac:dyDescent="0.25">
      <c r="B19" s="78"/>
      <c r="C19" s="80"/>
      <c r="D19" s="91" t="s">
        <v>224</v>
      </c>
      <c r="E19" s="80"/>
      <c r="F19" s="80"/>
      <c r="G19" s="83"/>
      <c r="H19" s="93">
        <f>+F8+F10+H8+H10+H12+J10+J12+J14</f>
        <v>4</v>
      </c>
      <c r="I19" s="83"/>
      <c r="J19" s="93">
        <f>+F6+H6+J6+J8+L6+L8+L10+L12+L14</f>
        <v>13</v>
      </c>
      <c r="K19" s="83"/>
      <c r="L19" s="93">
        <f>+N6+N8+N10+N12+N14</f>
        <v>6</v>
      </c>
      <c r="M19" s="90"/>
      <c r="N19" s="90"/>
      <c r="O19" s="92"/>
    </row>
    <row r="20" spans="2:15" ht="26.25" customHeight="1" x14ac:dyDescent="0.3">
      <c r="B20" s="78"/>
      <c r="C20" s="80"/>
      <c r="D20" s="94">
        <f>SUM(F6:N14)</f>
        <v>23</v>
      </c>
      <c r="E20" s="80"/>
      <c r="F20" s="80"/>
      <c r="G20" s="95"/>
      <c r="H20" s="96" t="s">
        <v>84</v>
      </c>
      <c r="I20" s="95"/>
      <c r="J20" s="97" t="s">
        <v>272</v>
      </c>
      <c r="K20" s="95"/>
      <c r="L20" s="98" t="s">
        <v>273</v>
      </c>
      <c r="M20" s="80"/>
      <c r="N20" s="80"/>
      <c r="O20" s="92"/>
    </row>
    <row r="21" spans="2:15" x14ac:dyDescent="0.25">
      <c r="B21" s="99"/>
      <c r="C21" s="100"/>
      <c r="D21" s="100"/>
      <c r="E21" s="100"/>
      <c r="F21" s="100"/>
      <c r="G21" s="100"/>
      <c r="H21" s="100"/>
      <c r="I21" s="100"/>
      <c r="J21" s="100"/>
      <c r="K21" s="100"/>
      <c r="L21" s="100"/>
      <c r="M21" s="100"/>
      <c r="N21" s="100"/>
      <c r="O21" s="101"/>
    </row>
  </sheetData>
  <sheetProtection algorithmName="SHA-512" hashValue="h6h53Ych2PSr3fsltfG0dOC/q4by7F56xSNIe9qG0TlvBuOk3X/DDJdFSSxZM/TCn1kJxApuFSnAn5FeJuwORw==" saltValue="HD/iY7QeC2CMpl5DLz6/6g==" spinCount="100000" sheet="1" objects="1" scenarios="1"/>
  <mergeCells count="2">
    <mergeCell ref="C6:C14"/>
    <mergeCell ref="B2:O3"/>
  </mergeCells>
  <conditionalFormatting sqref="J10 J12 J14">
    <cfRule type="cellIs" dxfId="5" priority="3" operator="equal">
      <formula>0</formula>
    </cfRule>
  </conditionalFormatting>
  <conditionalFormatting sqref="J8 L8 L10 L12 L14 L6 J6">
    <cfRule type="cellIs" dxfId="4" priority="2"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F27"/>
  <sheetViews>
    <sheetView showGridLines="0" zoomScaleNormal="100" workbookViewId="0"/>
  </sheetViews>
  <sheetFormatPr baseColWidth="10" defaultRowHeight="15" x14ac:dyDescent="0.25"/>
  <cols>
    <col min="1" max="1" width="23.140625" style="156" customWidth="1"/>
    <col min="2" max="2" width="31.140625" style="156" customWidth="1"/>
    <col min="3" max="3" width="14.42578125" style="156" customWidth="1"/>
    <col min="4" max="4" width="32.85546875" style="156" customWidth="1"/>
    <col min="5" max="5" width="14.42578125" style="156" customWidth="1"/>
    <col min="6" max="16384" width="11.42578125" style="156"/>
  </cols>
  <sheetData>
    <row r="1" spans="1:6" ht="27" customHeight="1" x14ac:dyDescent="0.25">
      <c r="A1" s="104"/>
      <c r="B1" s="104"/>
      <c r="C1" s="104"/>
      <c r="D1" s="104"/>
      <c r="E1" s="104"/>
      <c r="F1" s="104"/>
    </row>
    <row r="2" spans="1:6" x14ac:dyDescent="0.25">
      <c r="A2" s="104"/>
      <c r="B2" s="157" t="s">
        <v>223</v>
      </c>
      <c r="C2" s="157" t="s">
        <v>265</v>
      </c>
      <c r="D2" s="157" t="s">
        <v>225</v>
      </c>
      <c r="E2" s="157" t="s">
        <v>265</v>
      </c>
      <c r="F2" s="104"/>
    </row>
    <row r="3" spans="1:6" x14ac:dyDescent="0.25">
      <c r="A3" s="104"/>
      <c r="B3" s="158" t="s">
        <v>273</v>
      </c>
      <c r="C3" s="169">
        <f>COUNTIFS(Mapa_riesgos!$W$12:$W$34,$B$3)</f>
        <v>6</v>
      </c>
      <c r="D3" s="158" t="s">
        <v>273</v>
      </c>
      <c r="E3" s="169">
        <f>COUNTIFS(Mapa_riesgos!$W$12:$W$34,$B$3,Mapa_riesgos!$AC$12:$AC$34,D3)</f>
        <v>6</v>
      </c>
      <c r="F3" s="104"/>
    </row>
    <row r="4" spans="1:6" x14ac:dyDescent="0.25">
      <c r="A4" s="104"/>
      <c r="B4" s="159"/>
      <c r="C4" s="169"/>
      <c r="D4" s="160" t="s">
        <v>272</v>
      </c>
      <c r="E4" s="169">
        <f>COUNTIFS(Mapa_riesgos!$W$12:$W$34,$B$3,Mapa_riesgos!$AC$12:$AC$34,D4)</f>
        <v>0</v>
      </c>
      <c r="F4" s="104"/>
    </row>
    <row r="5" spans="1:6" x14ac:dyDescent="0.25">
      <c r="A5" s="104"/>
      <c r="B5" s="159"/>
      <c r="C5" s="169"/>
      <c r="D5" s="161" t="s">
        <v>84</v>
      </c>
      <c r="E5" s="169">
        <f>COUNTIFS(Mapa_riesgos!$W$12:$W$34,$B$3,Mapa_riesgos!$AC$12:$AC$34,D5)</f>
        <v>0</v>
      </c>
      <c r="F5" s="104"/>
    </row>
    <row r="6" spans="1:6" x14ac:dyDescent="0.25">
      <c r="A6" s="104"/>
      <c r="B6" s="160" t="s">
        <v>272</v>
      </c>
      <c r="C6" s="169">
        <f>COUNTIFS(Mapa_riesgos!$W$12:$W$34,$B$6)</f>
        <v>13</v>
      </c>
      <c r="D6" s="158" t="s">
        <v>273</v>
      </c>
      <c r="E6" s="169">
        <f>COUNTIFS(Mapa_riesgos!$W$12:$W$34,$B$6,Mapa_riesgos!$AC$12:$AC$34,D6)</f>
        <v>0</v>
      </c>
      <c r="F6" s="104"/>
    </row>
    <row r="7" spans="1:6" x14ac:dyDescent="0.25">
      <c r="A7" s="104"/>
      <c r="B7" s="159"/>
      <c r="C7" s="169"/>
      <c r="D7" s="160" t="s">
        <v>272</v>
      </c>
      <c r="E7" s="169">
        <f>COUNTIFS(Mapa_riesgos!$W$12:$W$34,$B$6,Mapa_riesgos!$AC$12:$AC$34,D7)</f>
        <v>13</v>
      </c>
      <c r="F7" s="104"/>
    </row>
    <row r="8" spans="1:6" x14ac:dyDescent="0.25">
      <c r="A8" s="104"/>
      <c r="B8" s="159"/>
      <c r="C8" s="169"/>
      <c r="D8" s="161" t="s">
        <v>84</v>
      </c>
      <c r="E8" s="169">
        <f>COUNTIFS(Mapa_riesgos!$W$12:$W$34,$B$6,Mapa_riesgos!$AC$12:$AC$34,D8)</f>
        <v>0</v>
      </c>
      <c r="F8" s="104"/>
    </row>
    <row r="9" spans="1:6" x14ac:dyDescent="0.25">
      <c r="A9" s="104"/>
      <c r="B9" s="161" t="s">
        <v>84</v>
      </c>
      <c r="C9" s="169">
        <f>COUNTIFS(Mapa_riesgos!$W$12:$W$34,$B$9)</f>
        <v>4</v>
      </c>
      <c r="D9" s="158" t="s">
        <v>273</v>
      </c>
      <c r="E9" s="169">
        <f>COUNTIFS(Mapa_riesgos!$W$12:$W$34,$B$9,Mapa_riesgos!$AC$12:$AC$34,D9)</f>
        <v>0</v>
      </c>
      <c r="F9" s="104"/>
    </row>
    <row r="10" spans="1:6" x14ac:dyDescent="0.25">
      <c r="A10" s="104"/>
      <c r="B10" s="159"/>
      <c r="C10" s="169"/>
      <c r="D10" s="160" t="s">
        <v>272</v>
      </c>
      <c r="E10" s="169">
        <f>COUNTIFS(Mapa_riesgos!$W$12:$W$34,$B$9,Mapa_riesgos!$AC$12:$AC$34,D10)</f>
        <v>0</v>
      </c>
      <c r="F10" s="104"/>
    </row>
    <row r="11" spans="1:6" x14ac:dyDescent="0.25">
      <c r="A11" s="104"/>
      <c r="B11" s="159"/>
      <c r="C11" s="169"/>
      <c r="D11" s="161" t="s">
        <v>84</v>
      </c>
      <c r="E11" s="169">
        <f>COUNTIFS(Mapa_riesgos!$W$12:$W$34,$B$9,Mapa_riesgos!$AC$12:$AC$34,D11)</f>
        <v>4</v>
      </c>
      <c r="F11" s="104"/>
    </row>
    <row r="12" spans="1:6" x14ac:dyDescent="0.25">
      <c r="A12" s="104"/>
      <c r="B12" s="162"/>
      <c r="C12" s="105"/>
      <c r="D12" s="162"/>
      <c r="E12" s="105"/>
      <c r="F12" s="104"/>
    </row>
    <row r="13" spans="1:6" x14ac:dyDescent="0.25">
      <c r="A13" s="104"/>
      <c r="B13" s="163" t="s">
        <v>266</v>
      </c>
      <c r="C13" s="163"/>
      <c r="D13" s="105"/>
      <c r="E13" s="105">
        <f>SUM(E3:E11)</f>
        <v>23</v>
      </c>
      <c r="F13" s="104"/>
    </row>
    <row r="14" spans="1:6" x14ac:dyDescent="0.25">
      <c r="A14" s="104"/>
      <c r="B14" s="104"/>
      <c r="C14" s="104"/>
      <c r="D14" s="104"/>
      <c r="E14" s="104"/>
      <c r="F14" s="104"/>
    </row>
    <row r="15" spans="1:6" x14ac:dyDescent="0.25">
      <c r="A15" s="104"/>
      <c r="B15" s="104"/>
      <c r="C15" s="104"/>
      <c r="D15" s="104"/>
      <c r="E15" s="104"/>
      <c r="F15" s="104"/>
    </row>
    <row r="16" spans="1:6" x14ac:dyDescent="0.25">
      <c r="A16" s="104"/>
      <c r="B16" s="104"/>
      <c r="C16" s="104"/>
      <c r="D16" s="104"/>
      <c r="E16" s="104"/>
      <c r="F16" s="104"/>
    </row>
    <row r="17" spans="1:6" x14ac:dyDescent="0.25">
      <c r="A17" s="104"/>
      <c r="B17" s="104"/>
      <c r="C17" s="104"/>
      <c r="D17" s="104"/>
      <c r="E17" s="104"/>
      <c r="F17" s="104"/>
    </row>
    <row r="18" spans="1:6" x14ac:dyDescent="0.25">
      <c r="A18" s="104"/>
      <c r="B18" s="104"/>
      <c r="C18" s="104"/>
      <c r="D18" s="104"/>
      <c r="E18" s="104"/>
      <c r="F18" s="104"/>
    </row>
    <row r="19" spans="1:6" x14ac:dyDescent="0.25">
      <c r="A19" s="104"/>
      <c r="B19" s="104"/>
      <c r="C19" s="104"/>
      <c r="D19" s="104"/>
      <c r="E19" s="104"/>
      <c r="F19" s="104"/>
    </row>
    <row r="20" spans="1:6" x14ac:dyDescent="0.25">
      <c r="A20" s="104"/>
      <c r="B20" s="104"/>
      <c r="C20" s="104"/>
      <c r="D20" s="104"/>
      <c r="E20" s="104"/>
      <c r="F20" s="104"/>
    </row>
    <row r="21" spans="1:6" x14ac:dyDescent="0.25">
      <c r="A21" s="104"/>
      <c r="B21" s="104"/>
      <c r="C21" s="104"/>
      <c r="D21" s="104"/>
      <c r="E21" s="104"/>
      <c r="F21" s="104"/>
    </row>
    <row r="22" spans="1:6" x14ac:dyDescent="0.25">
      <c r="A22" s="104"/>
      <c r="B22" s="104"/>
      <c r="C22" s="104"/>
      <c r="D22" s="104"/>
      <c r="E22" s="104"/>
      <c r="F22" s="104"/>
    </row>
    <row r="23" spans="1:6" x14ac:dyDescent="0.25">
      <c r="A23" s="104"/>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B27" s="104"/>
      <c r="C27" s="104"/>
      <c r="D27" s="104"/>
      <c r="E27" s="104"/>
      <c r="F27" s="104"/>
    </row>
  </sheetData>
  <sheetProtection algorithmName="SHA-512" hashValue="ZZNnDya0J5jx43FCv2+Mom7fcjkh2s6XAisr69HIOFZoDd509I83qINezawYtWb1vL8hpm/MoHZXHhhDhlqm2g==" saltValue="X+UdEWxganRG7spMKiT+N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ustomWidth="1"/>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20.25" customHeight="1" x14ac:dyDescent="0.25"/>
    <row r="2" spans="2:18" ht="27" customHeight="1" x14ac:dyDescent="0.25">
      <c r="B2" s="222" t="s">
        <v>280</v>
      </c>
      <c r="C2" s="223"/>
      <c r="D2" s="223"/>
      <c r="E2" s="223"/>
      <c r="F2" s="223"/>
      <c r="G2" s="223"/>
      <c r="H2" s="223"/>
      <c r="I2" s="223"/>
      <c r="J2" s="223"/>
      <c r="K2" s="223"/>
      <c r="L2" s="223"/>
      <c r="M2" s="223"/>
      <c r="N2" s="223"/>
      <c r="O2" s="224"/>
      <c r="P2" s="102"/>
    </row>
    <row r="3" spans="2:18" ht="30" customHeight="1" x14ac:dyDescent="0.25">
      <c r="B3" s="225"/>
      <c r="C3" s="226"/>
      <c r="D3" s="226"/>
      <c r="E3" s="226"/>
      <c r="F3" s="226"/>
      <c r="G3" s="226"/>
      <c r="H3" s="226"/>
      <c r="I3" s="226"/>
      <c r="J3" s="226"/>
      <c r="K3" s="226"/>
      <c r="L3" s="226"/>
      <c r="M3" s="226"/>
      <c r="N3" s="226"/>
      <c r="O3" s="227"/>
      <c r="P3" s="102"/>
    </row>
    <row r="4" spans="2:18" ht="20.25" customHeight="1" x14ac:dyDescent="0.25">
      <c r="B4" s="78"/>
      <c r="C4" s="80"/>
      <c r="D4" s="80"/>
      <c r="E4" s="80"/>
      <c r="F4" s="80"/>
      <c r="G4" s="80"/>
      <c r="H4" s="80"/>
      <c r="I4" s="80"/>
      <c r="J4" s="80"/>
      <c r="K4" s="80"/>
      <c r="L4" s="80"/>
      <c r="M4" s="80"/>
      <c r="N4" s="80"/>
      <c r="O4" s="92"/>
      <c r="P4" s="78"/>
    </row>
    <row r="5" spans="2:18" x14ac:dyDescent="0.25">
      <c r="B5" s="78"/>
      <c r="C5" s="80"/>
      <c r="D5" s="79"/>
      <c r="E5" s="80"/>
      <c r="F5" s="79"/>
      <c r="G5" s="80"/>
      <c r="H5" s="79"/>
      <c r="I5" s="80"/>
      <c r="J5" s="79"/>
      <c r="K5" s="80"/>
      <c r="L5" s="79"/>
      <c r="M5" s="80"/>
      <c r="N5" s="79"/>
      <c r="O5" s="92"/>
      <c r="P5" s="78"/>
    </row>
    <row r="6" spans="2:18" ht="40.5" customHeight="1" x14ac:dyDescent="0.25">
      <c r="B6" s="78"/>
      <c r="C6" s="221" t="s">
        <v>271</v>
      </c>
      <c r="D6" s="81" t="str">
        <f>Datos!T2</f>
        <v>Muy alta (5)</v>
      </c>
      <c r="E6" s="80"/>
      <c r="F6" s="79"/>
      <c r="G6" s="83"/>
      <c r="H6" s="79"/>
      <c r="I6" s="83"/>
      <c r="J6" s="82">
        <f>COUNTIFS(Mapa_riesgos!$Y$12:$Y$34,$D6,Mapa_riesgos!$AA$12:$AA$34,J$16)</f>
        <v>0</v>
      </c>
      <c r="K6" s="83"/>
      <c r="L6" s="82">
        <f>COUNTIFS(Mapa_riesgos!$Y$12:$Y$34,$D6,Mapa_riesgos!$AA$12:$AA$34,L$16)</f>
        <v>0</v>
      </c>
      <c r="M6" s="83"/>
      <c r="N6" s="84">
        <f>COUNTIFS(Mapa_riesgos!$Y$12:$Y$34,$D6,Mapa_riesgos!$AA$12:$AA$34,N$16)</f>
        <v>0</v>
      </c>
      <c r="O6" s="92"/>
      <c r="P6" s="78"/>
    </row>
    <row r="7" spans="2:18" ht="12" customHeight="1" x14ac:dyDescent="0.25">
      <c r="B7" s="78"/>
      <c r="C7" s="221"/>
      <c r="D7" s="85"/>
      <c r="E7" s="80"/>
      <c r="F7" s="86"/>
      <c r="G7" s="83"/>
      <c r="H7" s="86"/>
      <c r="I7" s="83"/>
      <c r="J7" s="86"/>
      <c r="K7" s="83"/>
      <c r="L7" s="86"/>
      <c r="M7" s="83"/>
      <c r="N7" s="86"/>
      <c r="O7" s="92"/>
      <c r="P7" s="78"/>
    </row>
    <row r="8" spans="2:18" ht="40.5" customHeight="1" x14ac:dyDescent="0.25">
      <c r="B8" s="78"/>
      <c r="C8" s="221"/>
      <c r="D8" s="81" t="str">
        <f>Datos!T3</f>
        <v>Alta (4)</v>
      </c>
      <c r="E8" s="80"/>
      <c r="F8" s="79"/>
      <c r="G8" s="83"/>
      <c r="H8" s="79"/>
      <c r="I8" s="83"/>
      <c r="J8" s="82">
        <f>COUNTIFS(Mapa_riesgos!$Y$12:$Y$34,$D8,Mapa_riesgos!$AA$12:$AA$34,J$16)</f>
        <v>0</v>
      </c>
      <c r="K8" s="83"/>
      <c r="L8" s="82">
        <f>COUNTIFS(Mapa_riesgos!$Y$12:$Y$34,$D8,Mapa_riesgos!$AA$12:$AA$34,L$16)</f>
        <v>0</v>
      </c>
      <c r="M8" s="83"/>
      <c r="N8" s="84">
        <f>COUNTIFS(Mapa_riesgos!$Y$12:$Y$34,$D8,Mapa_riesgos!$AA$12:$AA$34,N$16)</f>
        <v>0</v>
      </c>
      <c r="O8" s="92"/>
      <c r="P8" s="78"/>
    </row>
    <row r="9" spans="2:18" ht="11.25" customHeight="1" x14ac:dyDescent="0.25">
      <c r="B9" s="78"/>
      <c r="C9" s="221"/>
      <c r="D9" s="85"/>
      <c r="E9" s="80"/>
      <c r="F9" s="86"/>
      <c r="G9" s="83"/>
      <c r="H9" s="86"/>
      <c r="I9" s="83"/>
      <c r="J9" s="86"/>
      <c r="K9" s="83"/>
      <c r="L9" s="86"/>
      <c r="M9" s="83"/>
      <c r="N9" s="86"/>
      <c r="O9" s="92"/>
      <c r="P9" s="78"/>
    </row>
    <row r="10" spans="2:18" ht="40.5" customHeight="1" x14ac:dyDescent="0.25">
      <c r="B10" s="78"/>
      <c r="C10" s="221"/>
      <c r="D10" s="81" t="str">
        <f>Datos!T4</f>
        <v>Media (3)</v>
      </c>
      <c r="E10" s="80"/>
      <c r="F10" s="79"/>
      <c r="G10" s="83"/>
      <c r="H10" s="79"/>
      <c r="I10" s="83"/>
      <c r="J10" s="87">
        <f>COUNTIFS(Mapa_riesgos!$Y$12:$Y$34,$D10,Mapa_riesgos!$AA$12:$AA$34,J$16)</f>
        <v>0</v>
      </c>
      <c r="K10" s="83"/>
      <c r="L10" s="82">
        <f>COUNTIFS(Mapa_riesgos!$Y$12:$Y$34,$D10,Mapa_riesgos!$AA$12:$AA$34,L$16)</f>
        <v>0</v>
      </c>
      <c r="M10" s="83"/>
      <c r="N10" s="84">
        <f>COUNTIFS(Mapa_riesgos!$Y$12:$Y$34,$D10,Mapa_riesgos!$AA$12:$AA$34,N$16)</f>
        <v>0</v>
      </c>
      <c r="O10" s="92"/>
      <c r="P10" s="78"/>
      <c r="R10" s="112"/>
    </row>
    <row r="11" spans="2:18" ht="9" customHeight="1" x14ac:dyDescent="0.25">
      <c r="B11" s="78"/>
      <c r="C11" s="221"/>
      <c r="D11" s="85"/>
      <c r="E11" s="80"/>
      <c r="F11" s="86"/>
      <c r="G11" s="83"/>
      <c r="H11" s="86"/>
      <c r="I11" s="83"/>
      <c r="J11" s="86"/>
      <c r="K11" s="83"/>
      <c r="L11" s="86"/>
      <c r="M11" s="83"/>
      <c r="N11" s="86"/>
      <c r="O11" s="92"/>
      <c r="P11" s="78"/>
    </row>
    <row r="12" spans="2:18" ht="40.5" customHeight="1" x14ac:dyDescent="0.25">
      <c r="B12" s="78"/>
      <c r="C12" s="221"/>
      <c r="D12" s="81" t="str">
        <f>Datos!T5</f>
        <v>Baja (2)</v>
      </c>
      <c r="E12" s="80"/>
      <c r="F12" s="79"/>
      <c r="G12" s="83"/>
      <c r="H12" s="79"/>
      <c r="I12" s="83"/>
      <c r="J12" s="87">
        <f>COUNTIFS(Mapa_riesgos!$Y$12:$Y$34,$D12,Mapa_riesgos!$AA$12:$AA$34,J$16)</f>
        <v>0</v>
      </c>
      <c r="K12" s="83"/>
      <c r="L12" s="82">
        <f>COUNTIFS(Mapa_riesgos!$Y$12:$Y$34,$D12,Mapa_riesgos!$AA$12:$AA$34,L$16)</f>
        <v>0</v>
      </c>
      <c r="M12" s="83"/>
      <c r="N12" s="84">
        <f>COUNTIFS(Mapa_riesgos!$Y$12:$Y$34,$D12,Mapa_riesgos!$AA$12:$AA$34,N$16)</f>
        <v>0</v>
      </c>
      <c r="O12" s="92"/>
      <c r="P12" s="78"/>
      <c r="R12" s="113"/>
    </row>
    <row r="13" spans="2:18" ht="9.75" customHeight="1" x14ac:dyDescent="0.25">
      <c r="B13" s="78"/>
      <c r="C13" s="221"/>
      <c r="D13" s="85"/>
      <c r="E13" s="80"/>
      <c r="F13" s="86"/>
      <c r="G13" s="83"/>
      <c r="H13" s="86"/>
      <c r="I13" s="83"/>
      <c r="J13" s="86"/>
      <c r="K13" s="83"/>
      <c r="L13" s="86"/>
      <c r="M13" s="83"/>
      <c r="N13" s="86"/>
      <c r="O13" s="92"/>
      <c r="P13" s="78"/>
    </row>
    <row r="14" spans="2:18" ht="40.5" customHeight="1" x14ac:dyDescent="0.25">
      <c r="B14" s="78"/>
      <c r="C14" s="221"/>
      <c r="D14" s="81" t="str">
        <f>Datos!T6</f>
        <v>Muy baja (1)</v>
      </c>
      <c r="E14" s="80"/>
      <c r="F14" s="79"/>
      <c r="G14" s="83"/>
      <c r="H14" s="79"/>
      <c r="I14" s="83"/>
      <c r="J14" s="87">
        <f>COUNTIFS(Mapa_riesgos!$Y$12:$Y$34,$D14,Mapa_riesgos!$AA$12:$AA$34,J$16)</f>
        <v>4</v>
      </c>
      <c r="K14" s="83"/>
      <c r="L14" s="82">
        <f>COUNTIFS(Mapa_riesgos!$Y$12:$Y$34,$D14,Mapa_riesgos!$AA$12:$AA$34,L$16)</f>
        <v>13</v>
      </c>
      <c r="M14" s="83"/>
      <c r="N14" s="84">
        <f>COUNTIFS(Mapa_riesgos!$Y$12:$Y$34,$D14,Mapa_riesgos!$AA$12:$AA$34,N$16)</f>
        <v>6</v>
      </c>
      <c r="O14" s="92"/>
      <c r="P14" s="78"/>
    </row>
    <row r="15" spans="2:18" ht="27.75" customHeight="1" x14ac:dyDescent="0.25">
      <c r="B15" s="78"/>
      <c r="C15" s="80"/>
      <c r="D15" s="79"/>
      <c r="E15" s="80"/>
      <c r="F15" s="79"/>
      <c r="G15" s="80"/>
      <c r="H15" s="79"/>
      <c r="I15" s="80"/>
      <c r="J15" s="79"/>
      <c r="K15" s="80"/>
      <c r="L15" s="79"/>
      <c r="M15" s="80"/>
      <c r="N15" s="79"/>
      <c r="O15" s="92"/>
      <c r="P15" s="78"/>
    </row>
    <row r="16" spans="2:18" ht="41.25" customHeight="1" x14ac:dyDescent="0.25">
      <c r="B16" s="78"/>
      <c r="C16" s="80"/>
      <c r="D16" s="80"/>
      <c r="E16" s="80"/>
      <c r="F16" s="79"/>
      <c r="G16" s="88"/>
      <c r="H16" s="79"/>
      <c r="I16" s="88"/>
      <c r="J16" s="81" t="str">
        <f>Datos!U4</f>
        <v>Moderado (3)</v>
      </c>
      <c r="K16" s="88"/>
      <c r="L16" s="81" t="str">
        <f>Datos!U3</f>
        <v>Mayor (4)</v>
      </c>
      <c r="M16" s="88"/>
      <c r="N16" s="81" t="str">
        <f>Datos!U2</f>
        <v>Catastrófico (5)</v>
      </c>
      <c r="O16" s="92"/>
      <c r="P16" s="78"/>
    </row>
    <row r="17" spans="2:16" ht="41.25" customHeight="1" x14ac:dyDescent="0.25">
      <c r="B17" s="78"/>
      <c r="C17" s="80"/>
      <c r="D17" s="80"/>
      <c r="E17" s="80"/>
      <c r="F17" s="89"/>
      <c r="G17" s="90"/>
      <c r="H17" s="89"/>
      <c r="I17" s="90"/>
      <c r="J17" s="91"/>
      <c r="K17" s="90"/>
      <c r="L17" s="91" t="s">
        <v>270</v>
      </c>
      <c r="M17" s="90"/>
      <c r="N17" s="89"/>
      <c r="O17" s="92"/>
      <c r="P17" s="78"/>
    </row>
    <row r="18" spans="2:16" ht="18" customHeight="1" x14ac:dyDescent="0.25">
      <c r="B18" s="78"/>
      <c r="C18" s="80"/>
      <c r="D18" s="80"/>
      <c r="E18" s="80"/>
      <c r="F18" s="80"/>
      <c r="G18" s="80"/>
      <c r="H18" s="80"/>
      <c r="I18" s="80"/>
      <c r="J18" s="80"/>
      <c r="K18" s="80"/>
      <c r="L18" s="80"/>
      <c r="M18" s="80"/>
      <c r="N18" s="80"/>
      <c r="O18" s="92"/>
      <c r="P18" s="78"/>
    </row>
    <row r="19" spans="2:16" ht="26.25" x14ac:dyDescent="0.25">
      <c r="B19" s="78"/>
      <c r="C19" s="80"/>
      <c r="D19" s="91" t="s">
        <v>224</v>
      </c>
      <c r="E19" s="80"/>
      <c r="F19" s="80"/>
      <c r="G19" s="83"/>
      <c r="H19" s="93">
        <f>+F8+F10+H8+H10+H12+J10+J12+J14</f>
        <v>4</v>
      </c>
      <c r="I19" s="83"/>
      <c r="J19" s="93">
        <f>+F6+H6+J6+J8+L6+L8+L10+L12+L14</f>
        <v>13</v>
      </c>
      <c r="K19" s="83"/>
      <c r="L19" s="93">
        <f>+N6+N8+N10+N12+N14</f>
        <v>6</v>
      </c>
      <c r="M19" s="90"/>
      <c r="N19" s="90"/>
      <c r="O19" s="92"/>
      <c r="P19" s="78"/>
    </row>
    <row r="20" spans="2:16" ht="26.25" customHeight="1" x14ac:dyDescent="0.3">
      <c r="B20" s="78"/>
      <c r="C20" s="80"/>
      <c r="D20" s="94">
        <f>SUM(F6:N14)</f>
        <v>23</v>
      </c>
      <c r="E20" s="80"/>
      <c r="F20" s="80"/>
      <c r="G20" s="95"/>
      <c r="H20" s="96" t="s">
        <v>84</v>
      </c>
      <c r="I20" s="95"/>
      <c r="J20" s="97" t="s">
        <v>272</v>
      </c>
      <c r="K20" s="95"/>
      <c r="L20" s="98" t="s">
        <v>273</v>
      </c>
      <c r="M20" s="80"/>
      <c r="N20" s="80"/>
      <c r="O20" s="92"/>
      <c r="P20" s="78"/>
    </row>
    <row r="21" spans="2:16" x14ac:dyDescent="0.25">
      <c r="B21" s="99"/>
      <c r="C21" s="100"/>
      <c r="D21" s="100"/>
      <c r="E21" s="100"/>
      <c r="F21" s="100"/>
      <c r="G21" s="100"/>
      <c r="H21" s="100"/>
      <c r="I21" s="100"/>
      <c r="J21" s="100"/>
      <c r="K21" s="100"/>
      <c r="L21" s="100"/>
      <c r="M21" s="100"/>
      <c r="N21" s="100"/>
      <c r="O21" s="101"/>
      <c r="P21" s="78"/>
    </row>
  </sheetData>
  <sheetProtection algorithmName="SHA-512" hashValue="lhoF2S9bi7msyhUPwXu24Ox0JF6IvPDilaEEKhtJQRHJV8vT9bh+p+DCazTW8+Ro5eD0YlDxMisbRGh0ORXvDQ==" saltValue="Wat1+Lrkw+zIncfcxTW+tA==" spinCount="100000" sheet="1" objects="1" scenarios="1"/>
  <mergeCells count="2">
    <mergeCell ref="C6:C14"/>
    <mergeCell ref="B2:O3"/>
  </mergeCells>
  <conditionalFormatting sqref="J10 J12 J14">
    <cfRule type="cellIs" dxfId="2" priority="3" operator="equal">
      <formula>0</formula>
    </cfRule>
  </conditionalFormatting>
  <conditionalFormatting sqref="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cp:lastModifiedBy>
  <cp:revision/>
  <cp:lastPrinted>2019-05-31T22:31:03Z</cp:lastPrinted>
  <dcterms:created xsi:type="dcterms:W3CDTF">2019-02-01T14:35:23Z</dcterms:created>
  <dcterms:modified xsi:type="dcterms:W3CDTF">2023-01-04T16:35:06Z</dcterms:modified>
  <cp:category/>
  <cp:contentStatus/>
</cp:coreProperties>
</file>