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alcaldiabogota-my.sharepoint.com/personal/obaezm_alcaldiabogota_gov_co/Documents/Documentos/AÑO 2024/PESV/Otros/Publicación Web/"/>
    </mc:Choice>
  </mc:AlternateContent>
  <xr:revisionPtr revIDLastSave="1" documentId="8_{7456AB01-B960-4573-8D43-5EC7E21D0485}" xr6:coauthVersionLast="47" xr6:coauthVersionMax="47" xr10:uidLastSave="{F17AEAD1-1478-4D96-B536-81B29C41A972}"/>
  <bookViews>
    <workbookView xWindow="-120" yWindow="-120" windowWidth="29040" windowHeight="15840" xr2:uid="{6A01DC0A-4991-4103-A8D3-0CC778C9D2C9}"/>
  </bookViews>
  <sheets>
    <sheet name="Plan PESV 2024 Trimestral" sheetId="1" r:id="rId1"/>
  </sheets>
  <definedNames>
    <definedName name="_xlnm._FilterDatabase" localSheetId="0" hidden="1">'Plan PESV 2024 Trimestral'!$A$3:$AE$35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36" i="1" l="1"/>
  <c r="O36" i="1"/>
  <c r="I36" i="1"/>
  <c r="C36" i="1"/>
  <c r="B36" i="1" s="1"/>
  <c r="X35" i="1"/>
  <c r="W35" i="1"/>
  <c r="U35" i="1"/>
  <c r="R35" i="1"/>
  <c r="Q35" i="1"/>
  <c r="O35" i="1"/>
  <c r="M35" i="1"/>
  <c r="L35" i="1"/>
  <c r="K35" i="1"/>
  <c r="J35" i="1"/>
  <c r="I35" i="1"/>
  <c r="E35" i="1"/>
  <c r="C35" i="1"/>
  <c r="AD34" i="1"/>
  <c r="AE34" i="1" s="1"/>
  <c r="AC34" i="1"/>
  <c r="AB34" i="1"/>
  <c r="AA34" i="1"/>
  <c r="B34" i="1"/>
  <c r="AD32" i="1"/>
  <c r="AE32" i="1" s="1"/>
  <c r="AC32" i="1"/>
  <c r="AB32" i="1"/>
  <c r="AA32" i="1"/>
  <c r="B32" i="1"/>
  <c r="AD30" i="1"/>
  <c r="AE30" i="1" s="1"/>
  <c r="AC30" i="1"/>
  <c r="AB30" i="1"/>
  <c r="AA30" i="1"/>
  <c r="B30" i="1"/>
  <c r="AD29" i="1"/>
  <c r="AE29" i="1" s="1"/>
  <c r="AC29" i="1"/>
  <c r="AB29" i="1"/>
  <c r="AA29" i="1"/>
  <c r="B29" i="1"/>
  <c r="AD27" i="1"/>
  <c r="AC27" i="1"/>
  <c r="AA27" i="1"/>
  <c r="V27" i="1"/>
  <c r="V35" i="1" s="1"/>
  <c r="P27" i="1"/>
  <c r="J27" i="1"/>
  <c r="F27" i="1"/>
  <c r="F35" i="1" s="1"/>
  <c r="D27" i="1"/>
  <c r="AB27" i="1" s="1"/>
  <c r="B27" i="1"/>
  <c r="AD25" i="1"/>
  <c r="AE25" i="1" s="1"/>
  <c r="AC25" i="1"/>
  <c r="AB25" i="1"/>
  <c r="AA25" i="1"/>
  <c r="B25" i="1"/>
  <c r="AE23" i="1"/>
  <c r="AD23" i="1"/>
  <c r="AC23" i="1"/>
  <c r="AB23" i="1"/>
  <c r="AA23" i="1"/>
  <c r="B23" i="1"/>
  <c r="AD22" i="1"/>
  <c r="AE22" i="1" s="1"/>
  <c r="AC22" i="1"/>
  <c r="AB22" i="1"/>
  <c r="AA22" i="1"/>
  <c r="B22" i="1"/>
  <c r="AE20" i="1"/>
  <c r="AD20" i="1"/>
  <c r="AC20" i="1"/>
  <c r="AB20" i="1"/>
  <c r="AA20" i="1"/>
  <c r="P20" i="1"/>
  <c r="P35" i="1" s="1"/>
  <c r="B20" i="1"/>
  <c r="AD19" i="1"/>
  <c r="AE19" i="1" s="1"/>
  <c r="AC19" i="1"/>
  <c r="AB19" i="1"/>
  <c r="AA19" i="1"/>
  <c r="B19" i="1"/>
  <c r="AD18" i="1"/>
  <c r="AE18" i="1" s="1"/>
  <c r="AC18" i="1"/>
  <c r="AB18" i="1"/>
  <c r="AA18" i="1"/>
  <c r="B18" i="1"/>
  <c r="AD17" i="1"/>
  <c r="AE17" i="1" s="1"/>
  <c r="AC17" i="1"/>
  <c r="AB17" i="1"/>
  <c r="AA17" i="1"/>
  <c r="B17" i="1"/>
  <c r="AD16" i="1"/>
  <c r="AE16" i="1" s="1"/>
  <c r="AC16" i="1"/>
  <c r="AB16" i="1"/>
  <c r="AA16" i="1"/>
  <c r="B16" i="1"/>
  <c r="AD15" i="1"/>
  <c r="AE15" i="1" s="1"/>
  <c r="AC15" i="1"/>
  <c r="AB15" i="1"/>
  <c r="AA15" i="1"/>
  <c r="B15" i="1"/>
  <c r="AD13" i="1"/>
  <c r="AE13" i="1" s="1"/>
  <c r="AC13" i="1"/>
  <c r="AB13" i="1"/>
  <c r="AA13" i="1"/>
  <c r="B13" i="1"/>
  <c r="AD11" i="1"/>
  <c r="AE11" i="1" s="1"/>
  <c r="AC11" i="1"/>
  <c r="AB11" i="1"/>
  <c r="AA11" i="1"/>
  <c r="B11" i="1"/>
  <c r="AD10" i="1"/>
  <c r="AE10" i="1" s="1"/>
  <c r="AC10" i="1"/>
  <c r="AB10" i="1"/>
  <c r="AA10" i="1"/>
  <c r="B10" i="1"/>
  <c r="AD8" i="1"/>
  <c r="AE8" i="1" s="1"/>
  <c r="AC8" i="1"/>
  <c r="AB8" i="1"/>
  <c r="AA8" i="1"/>
  <c r="B8" i="1"/>
  <c r="AD6" i="1"/>
  <c r="AE6" i="1" s="1"/>
  <c r="AC6" i="1"/>
  <c r="AC35" i="1" s="1"/>
  <c r="AB6" i="1"/>
  <c r="AB35" i="1" s="1"/>
  <c r="AA6" i="1"/>
  <c r="AA35" i="1" s="1"/>
  <c r="B6" i="1"/>
  <c r="B35" i="1" s="1"/>
  <c r="S35" i="1" l="1"/>
  <c r="AE27" i="1"/>
  <c r="Y35" i="1"/>
  <c r="D35" i="1"/>
  <c r="G35" i="1" s="1"/>
  <c r="AD35" i="1"/>
</calcChain>
</file>

<file path=xl/sharedStrings.xml><?xml version="1.0" encoding="utf-8"?>
<sst xmlns="http://schemas.openxmlformats.org/spreadsheetml/2006/main" count="69" uniqueCount="55">
  <si>
    <t>CRONOGRAMA DE ACTIVIDADES PLAN ESTRATÉGICO DE SEGURIDAD VIAL 2024</t>
  </si>
  <si>
    <t>SEGUIMIENTO TRIMESTRAL PESV 2023</t>
  </si>
  <si>
    <t>DESCRIPCION DE LA ACTIVIDAD</t>
  </si>
  <si>
    <t># Actividades Vigencia</t>
  </si>
  <si>
    <t>Acumulado Trimestre 1</t>
  </si>
  <si>
    <t>Acumulado Trimestre 2</t>
  </si>
  <si>
    <t>Acumulado Trimestre 3</t>
  </si>
  <si>
    <t>Acumulado Trimestre 4</t>
  </si>
  <si>
    <t>Acumulado Anual</t>
  </si>
  <si>
    <t>Programado</t>
  </si>
  <si>
    <t>Ejecutado</t>
  </si>
  <si>
    <t>%Ejec</t>
  </si>
  <si>
    <t>Observaciones</t>
  </si>
  <si>
    <t>%Ejec Act.</t>
  </si>
  <si>
    <t>DIAGNÓSTICO</t>
  </si>
  <si>
    <t>Actualización del diagnóstico y evaluación del PESV</t>
  </si>
  <si>
    <t>CARACTERIZACION, CONTROL Y EVALUCION DE RIESGOS</t>
  </si>
  <si>
    <t>Actualización Matriz de Valoración de Riesgos en Seguridad Vial</t>
  </si>
  <si>
    <t>PROGRAMAS DE GESTIÓN DE RIESGOS CRÍTICOS Y FACTORES DE DESEMPEÑO</t>
  </si>
  <si>
    <t>Actuallzación de los programas de gestión de riesgos críticos</t>
  </si>
  <si>
    <t>Ejecución pruebas de alcoholemia conductores de la entidad</t>
  </si>
  <si>
    <t>Se realizó pruebas de alcoholemia a los conductores y personal de mantenimiento de alto riesgo con resultados negativos</t>
  </si>
  <si>
    <t>PLAN ANUAL DE TRABAJO</t>
  </si>
  <si>
    <t>Elaboración y aprobación  Plan anual de trabajo vigencia 2024</t>
  </si>
  <si>
    <t>Se ajustó el Plan anual de trabajo para la vigencia, el cual fue aprobado por la Dirección</t>
  </si>
  <si>
    <t>COMPETENCIA Y PLAN ANUAL DE FORMACION</t>
  </si>
  <si>
    <t>Elaboración plan anual de capacitación vigencia 2024</t>
  </si>
  <si>
    <t>Se eleboró el Plan anual de formación para la vigencia, en articulación con SG-SST</t>
  </si>
  <si>
    <t>Capacitación en Seguridad Vial - Tema: Programa gestión de la velocidad</t>
  </si>
  <si>
    <t>En el mes de febrero se desarrolló la capacitación con el apoyo del Centro de Orientación ORVI de la SDM</t>
  </si>
  <si>
    <t>Capacitación en Seguridad Vial - Tema: Programa prevención de la fatiga</t>
  </si>
  <si>
    <t>En el mes de marzo se desarrolló la capacitación con el apoyo de la ARL Positiva y SG- SST</t>
  </si>
  <si>
    <t>Capacitación en Seguridad Vial -  Tema: Programa Cero tolerancia al alcohol y sustancias psicoactivas</t>
  </si>
  <si>
    <t>Capacitación en Seguridad Vial - Tema: Programa prevención de la distracción</t>
  </si>
  <si>
    <t>Capacitación en Seguridad Vial - Tema: Programa protección de actores viales vulnerables</t>
  </si>
  <si>
    <t>PLAN DE PREPARACIÓN Y REPUESTA ANTE EMERGENCIAS VIALES</t>
  </si>
  <si>
    <t>Capacitación brigadistas en seguridad vial</t>
  </si>
  <si>
    <t>Realización Simulacro ante Emergencias Viales</t>
  </si>
  <si>
    <t>VÍAS SEGURAS ADMINISTRADAS POR LA ORGANIZACIÓN</t>
  </si>
  <si>
    <t>Realización de inspecciones a vías y parqueaderos internos de la entidad</t>
  </si>
  <si>
    <t>INSPECCION DE VEHICULOS Y EQUIPOS</t>
  </si>
  <si>
    <t>Seguimiento a chequeos preoperacionales</t>
  </si>
  <si>
    <t>Se realizó seguimiento semanal a la realización de los chequeos preoperacionales y al mantenimiento de los vehículos</t>
  </si>
  <si>
    <t>INDICADORES Y REPORTE DE AUTOGESTION PESV</t>
  </si>
  <si>
    <t>Medición y análisis de los indicadores asociados al PESV</t>
  </si>
  <si>
    <t>Se hizo la medición de los 19 indicadores establecidos para el PESV y el seguimiento correspondiente.</t>
  </si>
  <si>
    <t>Elaboración del reporte de autogestión con corte al 31 diciembre de 2023</t>
  </si>
  <si>
    <t>Se elaboró el informe de autogestión de la vigencia 2023 y se radicó ante el Ministerio de Trabajo</t>
  </si>
  <si>
    <t>AUDITORIA ANUAL</t>
  </si>
  <si>
    <t>Realización Auditoría Anual del PESV</t>
  </si>
  <si>
    <t>MECANISMOS DE COMUNICACIÓN Y PARTICIPACIÓN</t>
  </si>
  <si>
    <t>Promoción de formación de hábitos, comportamientos y conductas seguras en la vía</t>
  </si>
  <si>
    <t>Por medio de los canales institucionales se difundieron piezas publicitarias con Tips de seguridad Vial</t>
  </si>
  <si>
    <t>TOTAL ACTIVIDADES</t>
  </si>
  <si>
    <t>TOTALES METAS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</si>
</sst>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_-* #,##0.00\ _€_-;\-* #,##0.00\ _€_-;_-* &quot;-&quot;??\ _€_-;_-@_-"/>
    <numFmt numFmtId="166" formatCode="_-* #,##0\ _€_-;\-* #,##0\ _€_-;_-* &quot;-&quot;??\ _€_-;_-@_-"/>
  </numFmts>
  <fonts count="6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sz val="14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sz val="12"/>
      <color theme="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7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/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3" fillId="0" borderId="14" xfId="0" applyFont="1" applyBorder="1" applyAlignment="1">
      <alignment horizontal="justify" vertical="center" wrapText="1"/>
    </xf>
    <xf numFmtId="0" fontId="4" fillId="0" borderId="15" xfId="0" applyFont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164" fontId="4" fillId="3" borderId="15" xfId="1" applyNumberFormat="1" applyFont="1" applyFill="1" applyBorder="1" applyAlignment="1">
      <alignment horizontal="center" vertical="center"/>
    </xf>
    <xf numFmtId="9" fontId="4" fillId="3" borderId="15" xfId="1" applyFont="1" applyFill="1" applyBorder="1" applyAlignment="1">
      <alignment horizontal="center" vertical="center"/>
    </xf>
    <xf numFmtId="9" fontId="4" fillId="3" borderId="15" xfId="1" applyFont="1" applyFill="1" applyBorder="1" applyAlignment="1">
      <alignment horizontal="justify" vertical="center" wrapText="1"/>
    </xf>
    <xf numFmtId="9" fontId="4" fillId="3" borderId="15" xfId="1" applyFont="1" applyFill="1" applyBorder="1" applyAlignment="1">
      <alignment horizontal="left" vertical="center" wrapText="1"/>
    </xf>
    <xf numFmtId="9" fontId="4" fillId="3" borderId="15" xfId="1" applyFont="1" applyFill="1" applyBorder="1" applyAlignment="1">
      <alignment horizontal="center" vertical="center" wrapText="1"/>
    </xf>
    <xf numFmtId="164" fontId="3" fillId="3" borderId="15" xfId="1" applyNumberFormat="1" applyFont="1" applyFill="1" applyBorder="1" applyAlignment="1">
      <alignment horizontal="center" vertical="center"/>
    </xf>
    <xf numFmtId="9" fontId="3" fillId="3" borderId="16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justify" vertical="center" wrapText="1"/>
    </xf>
    <xf numFmtId="0" fontId="4" fillId="0" borderId="18" xfId="0" applyFont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164" fontId="4" fillId="3" borderId="18" xfId="1" applyNumberFormat="1" applyFont="1" applyFill="1" applyBorder="1" applyAlignment="1">
      <alignment horizontal="center" vertical="center"/>
    </xf>
    <xf numFmtId="9" fontId="4" fillId="3" borderId="18" xfId="1" applyFont="1" applyFill="1" applyBorder="1" applyAlignment="1">
      <alignment horizontal="center" vertical="center"/>
    </xf>
    <xf numFmtId="9" fontId="4" fillId="3" borderId="18" xfId="1" applyFont="1" applyFill="1" applyBorder="1" applyAlignment="1">
      <alignment horizontal="justify" vertical="center" wrapText="1"/>
    </xf>
    <xf numFmtId="9" fontId="4" fillId="3" borderId="18" xfId="1" applyFont="1" applyFill="1" applyBorder="1" applyAlignment="1">
      <alignment horizontal="center" vertical="center" wrapText="1"/>
    </xf>
    <xf numFmtId="164" fontId="3" fillId="3" borderId="18" xfId="1" applyNumberFormat="1" applyFont="1" applyFill="1" applyBorder="1" applyAlignment="1">
      <alignment horizontal="center" vertical="center"/>
    </xf>
    <xf numFmtId="9" fontId="3" fillId="3" borderId="19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20" xfId="0" applyFont="1" applyBorder="1" applyAlignment="1">
      <alignment horizontal="center" vertical="center"/>
    </xf>
    <xf numFmtId="9" fontId="4" fillId="3" borderId="20" xfId="1" applyFont="1" applyFill="1" applyBorder="1" applyAlignment="1">
      <alignment horizontal="center" vertical="center"/>
    </xf>
    <xf numFmtId="9" fontId="4" fillId="3" borderId="20" xfId="1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center" vertical="center"/>
    </xf>
    <xf numFmtId="164" fontId="4" fillId="3" borderId="20" xfId="1" applyNumberFormat="1" applyFont="1" applyFill="1" applyBorder="1" applyAlignment="1">
      <alignment horizontal="center" vertical="center"/>
    </xf>
    <xf numFmtId="9" fontId="4" fillId="3" borderId="20" xfId="1" applyFont="1" applyFill="1" applyBorder="1" applyAlignment="1">
      <alignment horizontal="center" vertical="center" wrapText="1"/>
    </xf>
    <xf numFmtId="9" fontId="4" fillId="3" borderId="20" xfId="1" applyFont="1" applyFill="1" applyBorder="1" applyAlignment="1">
      <alignment horizontal="justify" vertical="center" wrapText="1"/>
    </xf>
    <xf numFmtId="164" fontId="3" fillId="3" borderId="20" xfId="1" applyNumberFormat="1" applyFont="1" applyFill="1" applyBorder="1" applyAlignment="1">
      <alignment horizontal="center" vertical="center"/>
    </xf>
    <xf numFmtId="9" fontId="3" fillId="3" borderId="21" xfId="0" applyNumberFormat="1" applyFont="1" applyFill="1" applyBorder="1" applyAlignment="1">
      <alignment horizontal="center" vertical="center"/>
    </xf>
    <xf numFmtId="9" fontId="4" fillId="3" borderId="18" xfId="1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164" fontId="4" fillId="3" borderId="5" xfId="1" applyNumberFormat="1" applyFont="1" applyFill="1" applyBorder="1" applyAlignment="1">
      <alignment horizontal="center" vertical="center"/>
    </xf>
    <xf numFmtId="9" fontId="4" fillId="3" borderId="5" xfId="1" applyFont="1" applyFill="1" applyBorder="1" applyAlignment="1">
      <alignment horizontal="center" vertical="center"/>
    </xf>
    <xf numFmtId="9" fontId="4" fillId="3" borderId="5" xfId="1" applyFont="1" applyFill="1" applyBorder="1" applyAlignment="1">
      <alignment horizontal="left" vertical="center" wrapText="1"/>
    </xf>
    <xf numFmtId="9" fontId="4" fillId="3" borderId="5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3" fillId="0" borderId="25" xfId="0" applyFont="1" applyBorder="1" applyAlignment="1">
      <alignment horizontal="justify" vertical="center" wrapText="1"/>
    </xf>
    <xf numFmtId="0" fontId="5" fillId="2" borderId="11" xfId="0" applyFont="1" applyFill="1" applyBorder="1" applyAlignment="1">
      <alignment horizontal="center" vertical="center"/>
    </xf>
    <xf numFmtId="166" fontId="5" fillId="2" borderId="23" xfId="2" applyNumberFormat="1" applyFont="1" applyFill="1" applyBorder="1" applyAlignment="1">
      <alignment horizontal="center" vertical="center"/>
    </xf>
    <xf numFmtId="9" fontId="5" fillId="2" borderId="23" xfId="1" applyFont="1" applyFill="1" applyBorder="1" applyAlignment="1">
      <alignment horizontal="center" vertical="center"/>
    </xf>
    <xf numFmtId="164" fontId="5" fillId="2" borderId="23" xfId="1" applyNumberFormat="1" applyFont="1" applyFill="1" applyBorder="1" applyAlignment="1">
      <alignment horizontal="center" vertical="center"/>
    </xf>
    <xf numFmtId="9" fontId="5" fillId="2" borderId="23" xfId="1" applyFont="1" applyFill="1" applyBorder="1" applyAlignment="1">
      <alignment vertical="center"/>
    </xf>
    <xf numFmtId="164" fontId="5" fillId="2" borderId="24" xfId="1" applyNumberFormat="1" applyFont="1" applyFill="1" applyBorder="1" applyAlignment="1">
      <alignment horizontal="center" vertical="center"/>
    </xf>
    <xf numFmtId="0" fontId="4" fillId="0" borderId="0" xfId="0" applyFont="1"/>
    <xf numFmtId="166" fontId="5" fillId="2" borderId="26" xfId="2" applyNumberFormat="1" applyFont="1" applyFill="1" applyBorder="1" applyAlignment="1">
      <alignment horizontal="center" vertical="center"/>
    </xf>
    <xf numFmtId="166" fontId="5" fillId="2" borderId="12" xfId="2" applyNumberFormat="1" applyFont="1" applyFill="1" applyBorder="1" applyAlignment="1">
      <alignment horizontal="center" vertical="center"/>
    </xf>
    <xf numFmtId="166" fontId="5" fillId="2" borderId="27" xfId="2" applyNumberFormat="1" applyFont="1" applyFill="1" applyBorder="1" applyAlignment="1">
      <alignment horizontal="center" vertical="center"/>
    </xf>
    <xf numFmtId="166" fontId="5" fillId="2" borderId="26" xfId="2" applyNumberFormat="1" applyFont="1" applyFill="1" applyBorder="1" applyAlignment="1">
      <alignment vertical="center"/>
    </xf>
    <xf numFmtId="166" fontId="5" fillId="2" borderId="12" xfId="2" applyNumberFormat="1" applyFont="1" applyFill="1" applyBorder="1" applyAlignment="1">
      <alignment vertical="center"/>
    </xf>
    <xf numFmtId="166" fontId="5" fillId="2" borderId="27" xfId="2" applyNumberFormat="1" applyFont="1" applyFill="1" applyBorder="1" applyAlignment="1">
      <alignment vertical="center"/>
    </xf>
    <xf numFmtId="0" fontId="4" fillId="0" borderId="0" xfId="0" applyFont="1" applyAlignment="1">
      <alignment horizontal="center"/>
    </xf>
  </cellXfs>
  <cellStyles count="3">
    <cellStyle name="Millares 2" xfId="2" xr:uid="{9347F41D-3FC4-4751-8D27-29B3F5880E85}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D1EBC-0999-49EC-ABD7-170D98661D32}">
  <dimension ref="A1:AE37"/>
  <sheetViews>
    <sheetView showGridLines="0" tabSelected="1" zoomScale="77" zoomScaleNormal="77" workbookViewId="0">
      <pane xSplit="2" ySplit="4" topLeftCell="C23" activePane="bottomRight" state="frozen"/>
      <selection pane="topRight" activeCell="C1" sqref="C1"/>
      <selection pane="bottomLeft" activeCell="A6" sqref="A6"/>
      <selection pane="bottomRight" activeCell="T23" sqref="T23"/>
    </sheetView>
  </sheetViews>
  <sheetFormatPr baseColWidth="10" defaultColWidth="11.42578125" defaultRowHeight="15.75" x14ac:dyDescent="0.25"/>
  <cols>
    <col min="1" max="1" width="49.85546875" style="66" customWidth="1"/>
    <col min="2" max="2" width="16.28515625" style="73" customWidth="1"/>
    <col min="3" max="3" width="7.28515625" style="73" customWidth="1"/>
    <col min="4" max="4" width="9" style="66" customWidth="1"/>
    <col min="5" max="6" width="7.28515625" style="66" customWidth="1"/>
    <col min="7" max="7" width="8.140625" style="66" customWidth="1"/>
    <col min="8" max="8" width="37.7109375" style="66" customWidth="1"/>
    <col min="9" max="12" width="7.28515625" style="66" customWidth="1"/>
    <col min="13" max="13" width="10.42578125" style="66" customWidth="1"/>
    <col min="14" max="14" width="37.7109375" style="66" customWidth="1"/>
    <col min="15" max="18" width="7.28515625" style="66" customWidth="1"/>
    <col min="19" max="19" width="9.28515625" style="66" customWidth="1"/>
    <col min="20" max="20" width="48.28515625" style="66" customWidth="1"/>
    <col min="21" max="24" width="7.28515625" style="66" customWidth="1"/>
    <col min="25" max="25" width="8.42578125" style="66" customWidth="1"/>
    <col min="26" max="26" width="40.7109375" style="66" customWidth="1"/>
    <col min="27" max="27" width="7.28515625" style="66" customWidth="1"/>
    <col min="28" max="28" width="10.140625" style="66" customWidth="1"/>
    <col min="29" max="29" width="7.28515625" style="66" customWidth="1"/>
    <col min="30" max="30" width="8.5703125" style="66" customWidth="1"/>
    <col min="31" max="31" width="8.85546875" style="66" customWidth="1"/>
    <col min="32" max="32" width="11.42578125" style="66" customWidth="1"/>
    <col min="33" max="16384" width="11.42578125" style="66"/>
  </cols>
  <sheetData>
    <row r="1" spans="1:31" s="4" customFormat="1" ht="21.75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3"/>
    </row>
    <row r="2" spans="1:31" s="8" customFormat="1" ht="19.5" customHeight="1" x14ac:dyDescent="0.2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7"/>
    </row>
    <row r="3" spans="1:31" s="8" customFormat="1" ht="39" customHeight="1" x14ac:dyDescent="0.25">
      <c r="A3" s="9" t="s">
        <v>2</v>
      </c>
      <c r="B3" s="10" t="s">
        <v>3</v>
      </c>
      <c r="C3" s="6" t="s">
        <v>4</v>
      </c>
      <c r="D3" s="6"/>
      <c r="E3" s="6"/>
      <c r="F3" s="6"/>
      <c r="G3" s="6"/>
      <c r="H3" s="6"/>
      <c r="I3" s="6" t="s">
        <v>5</v>
      </c>
      <c r="J3" s="6"/>
      <c r="K3" s="6"/>
      <c r="L3" s="6"/>
      <c r="M3" s="6"/>
      <c r="N3" s="6"/>
      <c r="O3" s="6" t="s">
        <v>6</v>
      </c>
      <c r="P3" s="6"/>
      <c r="Q3" s="6"/>
      <c r="R3" s="6"/>
      <c r="S3" s="6"/>
      <c r="T3" s="6"/>
      <c r="U3" s="6" t="s">
        <v>7</v>
      </c>
      <c r="V3" s="6"/>
      <c r="W3" s="6"/>
      <c r="X3" s="6"/>
      <c r="Y3" s="6"/>
      <c r="Z3" s="6"/>
      <c r="AA3" s="6" t="s">
        <v>8</v>
      </c>
      <c r="AB3" s="6"/>
      <c r="AC3" s="6"/>
      <c r="AD3" s="6"/>
      <c r="AE3" s="7"/>
    </row>
    <row r="4" spans="1:31" s="8" customFormat="1" ht="42.75" customHeight="1" thickBot="1" x14ac:dyDescent="0.3">
      <c r="A4" s="11"/>
      <c r="B4" s="12"/>
      <c r="C4" s="12" t="s">
        <v>9</v>
      </c>
      <c r="D4" s="12"/>
      <c r="E4" s="12" t="s">
        <v>10</v>
      </c>
      <c r="F4" s="12"/>
      <c r="G4" s="13" t="s">
        <v>11</v>
      </c>
      <c r="H4" s="14" t="s">
        <v>12</v>
      </c>
      <c r="I4" s="12" t="s">
        <v>9</v>
      </c>
      <c r="J4" s="12"/>
      <c r="K4" s="12" t="s">
        <v>10</v>
      </c>
      <c r="L4" s="12"/>
      <c r="M4" s="13" t="s">
        <v>11</v>
      </c>
      <c r="N4" s="14" t="s">
        <v>12</v>
      </c>
      <c r="O4" s="12" t="s">
        <v>9</v>
      </c>
      <c r="P4" s="12"/>
      <c r="Q4" s="12" t="s">
        <v>10</v>
      </c>
      <c r="R4" s="12"/>
      <c r="S4" s="13" t="s">
        <v>11</v>
      </c>
      <c r="T4" s="14" t="s">
        <v>12</v>
      </c>
      <c r="U4" s="12" t="s">
        <v>9</v>
      </c>
      <c r="V4" s="12"/>
      <c r="W4" s="12" t="s">
        <v>10</v>
      </c>
      <c r="X4" s="12"/>
      <c r="Y4" s="13" t="s">
        <v>11</v>
      </c>
      <c r="Z4" s="14" t="s">
        <v>12</v>
      </c>
      <c r="AA4" s="12" t="s">
        <v>9</v>
      </c>
      <c r="AB4" s="12"/>
      <c r="AC4" s="12" t="s">
        <v>10</v>
      </c>
      <c r="AD4" s="12"/>
      <c r="AE4" s="15" t="s">
        <v>13</v>
      </c>
    </row>
    <row r="5" spans="1:31" s="4" customFormat="1" ht="23.1" customHeight="1" thickBot="1" x14ac:dyDescent="0.35">
      <c r="A5" s="16" t="s">
        <v>14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8"/>
    </row>
    <row r="6" spans="1:31" s="4" customFormat="1" ht="50.25" customHeight="1" thickBot="1" x14ac:dyDescent="0.35">
      <c r="A6" s="19" t="s">
        <v>15</v>
      </c>
      <c r="B6" s="20">
        <f>+C6+I6+O6+U6</f>
        <v>1</v>
      </c>
      <c r="C6" s="21"/>
      <c r="D6" s="22"/>
      <c r="E6" s="21"/>
      <c r="F6" s="22"/>
      <c r="G6" s="23"/>
      <c r="H6" s="24"/>
      <c r="I6" s="21">
        <v>1</v>
      </c>
      <c r="J6" s="22">
        <v>2.3809523809523801E-2</v>
      </c>
      <c r="K6" s="21"/>
      <c r="L6" s="23"/>
      <c r="M6" s="23"/>
      <c r="N6" s="24"/>
      <c r="O6" s="21"/>
      <c r="P6" s="22"/>
      <c r="Q6" s="21"/>
      <c r="R6" s="22"/>
      <c r="S6" s="23"/>
      <c r="T6" s="25"/>
      <c r="U6" s="21"/>
      <c r="V6" s="23"/>
      <c r="W6" s="21"/>
      <c r="X6" s="23"/>
      <c r="Y6" s="23"/>
      <c r="Z6" s="26"/>
      <c r="AA6" s="21">
        <f>+C6+I6+O6+U6</f>
        <v>1</v>
      </c>
      <c r="AB6" s="27">
        <f t="shared" ref="AB6:AD6" si="0">+D6+J6+P6+V6</f>
        <v>2.3809523809523801E-2</v>
      </c>
      <c r="AC6" s="21">
        <f t="shared" si="0"/>
        <v>0</v>
      </c>
      <c r="AD6" s="27">
        <f t="shared" si="0"/>
        <v>0</v>
      </c>
      <c r="AE6" s="28">
        <f>+IFERROR(AD6/AB6,0)</f>
        <v>0</v>
      </c>
    </row>
    <row r="7" spans="1:31" s="4" customFormat="1" ht="23.1" customHeight="1" thickBot="1" x14ac:dyDescent="0.35">
      <c r="A7" s="16" t="s">
        <v>16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8"/>
    </row>
    <row r="8" spans="1:31" s="4" customFormat="1" ht="49.5" customHeight="1" thickBot="1" x14ac:dyDescent="0.35">
      <c r="A8" s="19" t="s">
        <v>17</v>
      </c>
      <c r="B8" s="20">
        <f>+C8+I8+O8+U8</f>
        <v>1</v>
      </c>
      <c r="C8" s="21"/>
      <c r="D8" s="22"/>
      <c r="E8" s="21"/>
      <c r="F8" s="22"/>
      <c r="G8" s="23"/>
      <c r="H8" s="25"/>
      <c r="I8" s="21">
        <v>1</v>
      </c>
      <c r="J8" s="22">
        <v>2.3809523809523801E-2</v>
      </c>
      <c r="K8" s="21"/>
      <c r="L8" s="23"/>
      <c r="M8" s="23"/>
      <c r="N8" s="26"/>
      <c r="O8" s="21"/>
      <c r="P8" s="23"/>
      <c r="Q8" s="21"/>
      <c r="R8" s="23"/>
      <c r="S8" s="23"/>
      <c r="T8" s="26"/>
      <c r="U8" s="21"/>
      <c r="V8" s="22"/>
      <c r="W8" s="21"/>
      <c r="X8" s="23"/>
      <c r="Y8" s="23"/>
      <c r="Z8" s="26"/>
      <c r="AA8" s="21">
        <f>+C8+I8+O8+U8</f>
        <v>1</v>
      </c>
      <c r="AB8" s="27">
        <f t="shared" ref="AB8:AD8" si="1">+D8+J8+P8+V8</f>
        <v>2.3809523809523801E-2</v>
      </c>
      <c r="AC8" s="21">
        <f t="shared" si="1"/>
        <v>0</v>
      </c>
      <c r="AD8" s="27">
        <f t="shared" si="1"/>
        <v>0</v>
      </c>
      <c r="AE8" s="28">
        <f>+IFERROR(AD8/AB8,0)</f>
        <v>0</v>
      </c>
    </row>
    <row r="9" spans="1:31" s="8" customFormat="1" ht="23.1" customHeight="1" thickBot="1" x14ac:dyDescent="0.3">
      <c r="A9" s="16" t="s">
        <v>18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8"/>
    </row>
    <row r="10" spans="1:31" s="38" customFormat="1" ht="52.5" customHeight="1" x14ac:dyDescent="0.25">
      <c r="A10" s="29" t="s">
        <v>19</v>
      </c>
      <c r="B10" s="30">
        <f>+C10+I10+O10+U10</f>
        <v>1</v>
      </c>
      <c r="C10" s="31"/>
      <c r="D10" s="32"/>
      <c r="E10" s="31"/>
      <c r="F10" s="32"/>
      <c r="G10" s="33"/>
      <c r="H10" s="34"/>
      <c r="I10" s="31">
        <v>1</v>
      </c>
      <c r="J10" s="32">
        <v>2.3809523809523801E-2</v>
      </c>
      <c r="K10" s="31"/>
      <c r="L10" s="33"/>
      <c r="M10" s="33"/>
      <c r="N10" s="34"/>
      <c r="O10" s="31"/>
      <c r="P10" s="33"/>
      <c r="Q10" s="31"/>
      <c r="R10" s="33"/>
      <c r="S10" s="33"/>
      <c r="T10" s="34"/>
      <c r="U10" s="31"/>
      <c r="V10" s="33"/>
      <c r="W10" s="31"/>
      <c r="X10" s="33"/>
      <c r="Y10" s="33"/>
      <c r="Z10" s="35"/>
      <c r="AA10" s="31">
        <f>+C10+I10+O10+U10</f>
        <v>1</v>
      </c>
      <c r="AB10" s="36">
        <f t="shared" ref="AB10:AD11" si="2">+D10+J10+P10+V10</f>
        <v>2.3809523809523801E-2</v>
      </c>
      <c r="AC10" s="31">
        <f t="shared" si="2"/>
        <v>0</v>
      </c>
      <c r="AD10" s="36">
        <f t="shared" si="2"/>
        <v>0</v>
      </c>
      <c r="AE10" s="37">
        <f>+IFERROR(AD10/AB10,0)</f>
        <v>0</v>
      </c>
    </row>
    <row r="11" spans="1:31" s="38" customFormat="1" ht="69" customHeight="1" thickBot="1" x14ac:dyDescent="0.3">
      <c r="A11" s="19" t="s">
        <v>20</v>
      </c>
      <c r="B11" s="39">
        <f>+C11+I11+O11+U11</f>
        <v>4</v>
      </c>
      <c r="C11" s="21">
        <v>1</v>
      </c>
      <c r="D11" s="22">
        <v>2.3809523809523801E-2</v>
      </c>
      <c r="E11" s="21">
        <v>1</v>
      </c>
      <c r="F11" s="22">
        <v>2.3809523809523801E-2</v>
      </c>
      <c r="G11" s="40">
        <v>1</v>
      </c>
      <c r="H11" s="41" t="s">
        <v>21</v>
      </c>
      <c r="I11" s="42">
        <v>1</v>
      </c>
      <c r="J11" s="43">
        <v>2.3809523809523801E-2</v>
      </c>
      <c r="K11" s="42"/>
      <c r="L11" s="40"/>
      <c r="M11" s="40"/>
      <c r="N11" s="44"/>
      <c r="O11" s="21">
        <v>1</v>
      </c>
      <c r="P11" s="22">
        <v>2.3809523809523801E-2</v>
      </c>
      <c r="Q11" s="42"/>
      <c r="R11" s="40"/>
      <c r="S11" s="40"/>
      <c r="T11" s="45"/>
      <c r="U11" s="21">
        <v>1</v>
      </c>
      <c r="V11" s="22">
        <v>2.3809523809523801E-2</v>
      </c>
      <c r="W11" s="42"/>
      <c r="X11" s="40"/>
      <c r="Y11" s="40"/>
      <c r="Z11" s="44"/>
      <c r="AA11" s="42">
        <f>+C11+I11+O11+U11</f>
        <v>4</v>
      </c>
      <c r="AB11" s="46">
        <f t="shared" si="2"/>
        <v>9.5238095238095205E-2</v>
      </c>
      <c r="AC11" s="42">
        <f t="shared" si="2"/>
        <v>1</v>
      </c>
      <c r="AD11" s="46">
        <f t="shared" si="2"/>
        <v>2.3809523809523801E-2</v>
      </c>
      <c r="AE11" s="47">
        <f>+IFERROR(AD11/AB11,0)</f>
        <v>0.25</v>
      </c>
    </row>
    <row r="12" spans="1:31" s="38" customFormat="1" ht="23.1" customHeight="1" thickBot="1" x14ac:dyDescent="0.3">
      <c r="A12" s="16" t="s">
        <v>22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8"/>
    </row>
    <row r="13" spans="1:31" s="38" customFormat="1" ht="52.5" customHeight="1" thickBot="1" x14ac:dyDescent="0.3">
      <c r="A13" s="19" t="s">
        <v>23</v>
      </c>
      <c r="B13" s="30">
        <f>+C13+I13+O13+U13</f>
        <v>1</v>
      </c>
      <c r="C13" s="21">
        <v>1</v>
      </c>
      <c r="D13" s="22">
        <v>2.3809523809523801E-2</v>
      </c>
      <c r="E13" s="21">
        <v>1</v>
      </c>
      <c r="F13" s="22">
        <v>2.3809523809523801E-2</v>
      </c>
      <c r="G13" s="33">
        <v>1</v>
      </c>
      <c r="H13" s="48" t="s">
        <v>24</v>
      </c>
      <c r="I13" s="31"/>
      <c r="J13" s="32"/>
      <c r="K13" s="31"/>
      <c r="L13" s="32"/>
      <c r="M13" s="33"/>
      <c r="N13" s="48"/>
      <c r="O13" s="31"/>
      <c r="P13" s="33"/>
      <c r="Q13" s="31"/>
      <c r="R13" s="33"/>
      <c r="S13" s="33"/>
      <c r="T13" s="34"/>
      <c r="U13" s="31"/>
      <c r="V13" s="33"/>
      <c r="W13" s="31"/>
      <c r="X13" s="33"/>
      <c r="Y13" s="33"/>
      <c r="Z13" s="35"/>
      <c r="AA13" s="31">
        <f t="shared" ref="AA13:AD13" si="3">+C13+I13+O13+U13</f>
        <v>1</v>
      </c>
      <c r="AB13" s="36">
        <f t="shared" si="3"/>
        <v>2.3809523809523801E-2</v>
      </c>
      <c r="AC13" s="31">
        <f t="shared" si="3"/>
        <v>1</v>
      </c>
      <c r="AD13" s="36">
        <f t="shared" si="3"/>
        <v>2.3809523809523801E-2</v>
      </c>
      <c r="AE13" s="37">
        <f t="shared" ref="AE13" si="4">+IFERROR(AD13/AB13,0)</f>
        <v>1</v>
      </c>
    </row>
    <row r="14" spans="1:31" s="8" customFormat="1" ht="23.1" customHeight="1" thickBot="1" x14ac:dyDescent="0.3">
      <c r="A14" s="49" t="s">
        <v>25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1"/>
    </row>
    <row r="15" spans="1:31" s="38" customFormat="1" ht="52.5" customHeight="1" x14ac:dyDescent="0.25">
      <c r="A15" s="29" t="s">
        <v>26</v>
      </c>
      <c r="B15" s="30">
        <f>+C15+I15+O15+U15</f>
        <v>1</v>
      </c>
      <c r="C15" s="21">
        <v>1</v>
      </c>
      <c r="D15" s="22">
        <v>2.3809523809523801E-2</v>
      </c>
      <c r="E15" s="21">
        <v>1</v>
      </c>
      <c r="F15" s="22">
        <v>2.3809523809523801E-2</v>
      </c>
      <c r="G15" s="33">
        <v>1</v>
      </c>
      <c r="H15" s="48" t="s">
        <v>27</v>
      </c>
      <c r="I15" s="31"/>
      <c r="J15" s="32"/>
      <c r="K15" s="31"/>
      <c r="L15" s="32"/>
      <c r="M15" s="33"/>
      <c r="N15" s="48"/>
      <c r="O15" s="31"/>
      <c r="P15" s="33"/>
      <c r="Q15" s="31"/>
      <c r="R15" s="33"/>
      <c r="S15" s="33"/>
      <c r="T15" s="35"/>
      <c r="U15" s="31"/>
      <c r="V15" s="33"/>
      <c r="W15" s="31"/>
      <c r="X15" s="33"/>
      <c r="Y15" s="33"/>
      <c r="Z15" s="35"/>
      <c r="AA15" s="31">
        <f>+C15+I15+O15+U15</f>
        <v>1</v>
      </c>
      <c r="AB15" s="36">
        <f t="shared" ref="AB15:AD20" si="5">+D15+J15+P15+V15</f>
        <v>2.3809523809523801E-2</v>
      </c>
      <c r="AC15" s="31">
        <f t="shared" si="5"/>
        <v>1</v>
      </c>
      <c r="AD15" s="36">
        <f t="shared" si="5"/>
        <v>2.3809523809523801E-2</v>
      </c>
      <c r="AE15" s="37">
        <f>+IFERROR(AD15/AB15,0)</f>
        <v>1</v>
      </c>
    </row>
    <row r="16" spans="1:31" s="38" customFormat="1" ht="68.25" customHeight="1" x14ac:dyDescent="0.25">
      <c r="A16" s="29" t="s">
        <v>28</v>
      </c>
      <c r="B16" s="52">
        <f>+C16+I16+O16+U16</f>
        <v>1</v>
      </c>
      <c r="C16" s="53">
        <v>1</v>
      </c>
      <c r="D16" s="54">
        <v>2.3809523809523801E-2</v>
      </c>
      <c r="E16" s="53">
        <v>1</v>
      </c>
      <c r="F16" s="54">
        <v>2.3809523809523801E-2</v>
      </c>
      <c r="G16" s="55">
        <v>1</v>
      </c>
      <c r="H16" s="56" t="s">
        <v>29</v>
      </c>
      <c r="I16" s="53"/>
      <c r="J16" s="54"/>
      <c r="K16" s="53"/>
      <c r="L16" s="54"/>
      <c r="M16" s="55"/>
      <c r="N16" s="56"/>
      <c r="O16" s="53"/>
      <c r="P16" s="55"/>
      <c r="Q16" s="53"/>
      <c r="R16" s="55"/>
      <c r="S16" s="55"/>
      <c r="T16" s="57"/>
      <c r="U16" s="53"/>
      <c r="V16" s="55"/>
      <c r="W16" s="53"/>
      <c r="X16" s="55"/>
      <c r="Y16" s="55"/>
      <c r="Z16" s="57"/>
      <c r="AA16" s="31">
        <f>+C16+I16+O16+U16</f>
        <v>1</v>
      </c>
      <c r="AB16" s="36">
        <f t="shared" si="5"/>
        <v>2.3809523809523801E-2</v>
      </c>
      <c r="AC16" s="31">
        <f t="shared" si="5"/>
        <v>1</v>
      </c>
      <c r="AD16" s="36">
        <f t="shared" si="5"/>
        <v>2.3809523809523801E-2</v>
      </c>
      <c r="AE16" s="37">
        <f>+IFERROR(AD16/AB16,0)</f>
        <v>1</v>
      </c>
    </row>
    <row r="17" spans="1:31" s="38" customFormat="1" ht="57" customHeight="1" x14ac:dyDescent="0.25">
      <c r="A17" s="29" t="s">
        <v>30</v>
      </c>
      <c r="B17" s="52">
        <f>+C17+I17+O17+U17</f>
        <v>1</v>
      </c>
      <c r="C17" s="53">
        <v>1</v>
      </c>
      <c r="D17" s="54">
        <v>2.3809523809523801E-2</v>
      </c>
      <c r="E17" s="53">
        <v>1</v>
      </c>
      <c r="F17" s="54">
        <v>2.3809523809523801E-2</v>
      </c>
      <c r="G17" s="55">
        <v>1</v>
      </c>
      <c r="H17" s="56" t="s">
        <v>31</v>
      </c>
      <c r="I17" s="53"/>
      <c r="J17" s="54"/>
      <c r="K17" s="53"/>
      <c r="L17" s="54"/>
      <c r="M17" s="55"/>
      <c r="N17" s="56"/>
      <c r="O17" s="53"/>
      <c r="P17" s="55"/>
      <c r="Q17" s="53"/>
      <c r="R17" s="55"/>
      <c r="S17" s="55"/>
      <c r="T17" s="57"/>
      <c r="U17" s="53"/>
      <c r="V17" s="55"/>
      <c r="W17" s="53"/>
      <c r="X17" s="55"/>
      <c r="Y17" s="55"/>
      <c r="Z17" s="57"/>
      <c r="AA17" s="31">
        <f>+C17+I17+O17+U17</f>
        <v>1</v>
      </c>
      <c r="AB17" s="36">
        <f t="shared" si="5"/>
        <v>2.3809523809523801E-2</v>
      </c>
      <c r="AC17" s="31">
        <f t="shared" si="5"/>
        <v>1</v>
      </c>
      <c r="AD17" s="36">
        <f t="shared" si="5"/>
        <v>2.3809523809523801E-2</v>
      </c>
      <c r="AE17" s="37">
        <f>+IFERROR(AD17/AB17,0)</f>
        <v>1</v>
      </c>
    </row>
    <row r="18" spans="1:31" s="38" customFormat="1" ht="62.25" customHeight="1" x14ac:dyDescent="0.25">
      <c r="A18" s="29" t="s">
        <v>32</v>
      </c>
      <c r="B18" s="52">
        <f>+C18+I18+O18+U18</f>
        <v>1</v>
      </c>
      <c r="C18" s="53"/>
      <c r="D18" s="55"/>
      <c r="E18" s="53"/>
      <c r="F18" s="55"/>
      <c r="G18" s="55"/>
      <c r="H18" s="57"/>
      <c r="I18" s="53">
        <v>1</v>
      </c>
      <c r="J18" s="54">
        <v>2.3809523809523801E-2</v>
      </c>
      <c r="K18" s="53"/>
      <c r="L18" s="54"/>
      <c r="M18" s="55"/>
      <c r="N18" s="56"/>
      <c r="O18" s="53"/>
      <c r="P18" s="55"/>
      <c r="Q18" s="53"/>
      <c r="R18" s="55"/>
      <c r="S18" s="55"/>
      <c r="T18" s="57"/>
      <c r="U18" s="53"/>
      <c r="V18" s="55"/>
      <c r="W18" s="53"/>
      <c r="X18" s="55"/>
      <c r="Y18" s="55"/>
      <c r="Z18" s="57"/>
      <c r="AA18" s="31">
        <f>+C18+I18+O18+U18</f>
        <v>1</v>
      </c>
      <c r="AB18" s="36">
        <f t="shared" si="5"/>
        <v>2.3809523809523801E-2</v>
      </c>
      <c r="AC18" s="31">
        <f t="shared" si="5"/>
        <v>0</v>
      </c>
      <c r="AD18" s="36">
        <f t="shared" si="5"/>
        <v>0</v>
      </c>
      <c r="AE18" s="37">
        <f>+IFERROR(AD18/AB18,0)</f>
        <v>0</v>
      </c>
    </row>
    <row r="19" spans="1:31" s="38" customFormat="1" ht="55.5" customHeight="1" x14ac:dyDescent="0.25">
      <c r="A19" s="29" t="s">
        <v>33</v>
      </c>
      <c r="B19" s="52">
        <f>+C19+I19+O19+U19</f>
        <v>1</v>
      </c>
      <c r="C19" s="53"/>
      <c r="D19" s="55"/>
      <c r="E19" s="53"/>
      <c r="F19" s="55"/>
      <c r="G19" s="55"/>
      <c r="H19" s="57"/>
      <c r="I19" s="53">
        <v>1</v>
      </c>
      <c r="J19" s="54">
        <v>2.3809523809523801E-2</v>
      </c>
      <c r="K19" s="53"/>
      <c r="L19" s="54"/>
      <c r="M19" s="55"/>
      <c r="N19" s="56"/>
      <c r="O19" s="53"/>
      <c r="P19" s="55"/>
      <c r="Q19" s="53"/>
      <c r="R19" s="55"/>
      <c r="S19" s="55"/>
      <c r="T19" s="57"/>
      <c r="U19" s="53"/>
      <c r="V19" s="55"/>
      <c r="W19" s="53"/>
      <c r="X19" s="55"/>
      <c r="Y19" s="55"/>
      <c r="Z19" s="57"/>
      <c r="AA19" s="31">
        <f>+C19+I19+O19+U19</f>
        <v>1</v>
      </c>
      <c r="AB19" s="36">
        <f t="shared" si="5"/>
        <v>2.3809523809523801E-2</v>
      </c>
      <c r="AC19" s="31">
        <f t="shared" si="5"/>
        <v>0</v>
      </c>
      <c r="AD19" s="36">
        <f t="shared" si="5"/>
        <v>0</v>
      </c>
      <c r="AE19" s="37">
        <f>+IFERROR(AD19/AB19,0)</f>
        <v>0</v>
      </c>
    </row>
    <row r="20" spans="1:31" s="38" customFormat="1" ht="67.5" customHeight="1" thickBot="1" x14ac:dyDescent="0.3">
      <c r="A20" s="19" t="s">
        <v>34</v>
      </c>
      <c r="B20" s="39">
        <f>+C20+I20+O20+U20</f>
        <v>2</v>
      </c>
      <c r="C20" s="42"/>
      <c r="D20" s="40"/>
      <c r="E20" s="42"/>
      <c r="F20" s="40"/>
      <c r="G20" s="40"/>
      <c r="H20" s="44"/>
      <c r="I20" s="42"/>
      <c r="J20" s="43"/>
      <c r="K20" s="42"/>
      <c r="L20" s="43"/>
      <c r="M20" s="40"/>
      <c r="N20" s="41"/>
      <c r="O20" s="42">
        <v>2</v>
      </c>
      <c r="P20" s="43">
        <f>+O20*2.38095238095238%</f>
        <v>4.7619047619047603E-2</v>
      </c>
      <c r="Q20" s="42"/>
      <c r="R20" s="40"/>
      <c r="S20" s="40"/>
      <c r="T20" s="44"/>
      <c r="U20" s="42"/>
      <c r="V20" s="40"/>
      <c r="W20" s="42"/>
      <c r="X20" s="40"/>
      <c r="Y20" s="40"/>
      <c r="Z20" s="44"/>
      <c r="AA20" s="31">
        <f>+C20+I20+O20+U20</f>
        <v>2</v>
      </c>
      <c r="AB20" s="36">
        <f t="shared" si="5"/>
        <v>4.7619047619047603E-2</v>
      </c>
      <c r="AC20" s="31">
        <f t="shared" si="5"/>
        <v>0</v>
      </c>
      <c r="AD20" s="36">
        <f t="shared" si="5"/>
        <v>0</v>
      </c>
      <c r="AE20" s="37">
        <f>+IFERROR(AD20/AB20,0)</f>
        <v>0</v>
      </c>
    </row>
    <row r="21" spans="1:31" s="8" customFormat="1" ht="23.1" customHeight="1" thickBot="1" x14ac:dyDescent="0.3">
      <c r="A21" s="16" t="s">
        <v>35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8"/>
    </row>
    <row r="22" spans="1:31" s="8" customFormat="1" ht="40.5" customHeight="1" x14ac:dyDescent="0.25">
      <c r="A22" s="29" t="s">
        <v>36</v>
      </c>
      <c r="B22" s="30">
        <f>+C22+I22+O22+U22</f>
        <v>3</v>
      </c>
      <c r="C22" s="31"/>
      <c r="D22" s="32"/>
      <c r="E22" s="31"/>
      <c r="F22" s="32"/>
      <c r="G22" s="33"/>
      <c r="H22" s="48"/>
      <c r="I22" s="21">
        <v>1</v>
      </c>
      <c r="J22" s="22">
        <v>2.3809523809523801E-2</v>
      </c>
      <c r="K22" s="31"/>
      <c r="L22" s="32"/>
      <c r="M22" s="33"/>
      <c r="N22" s="48"/>
      <c r="O22" s="21">
        <v>1</v>
      </c>
      <c r="P22" s="22">
        <v>2.3809523809523801E-2</v>
      </c>
      <c r="Q22" s="31"/>
      <c r="R22" s="32"/>
      <c r="S22" s="33"/>
      <c r="T22" s="48"/>
      <c r="U22" s="31">
        <v>1</v>
      </c>
      <c r="V22" s="32">
        <v>2.3809523809523801E-2</v>
      </c>
      <c r="W22" s="31"/>
      <c r="X22" s="33"/>
      <c r="Y22" s="33"/>
      <c r="Z22" s="35"/>
      <c r="AA22" s="31">
        <f>+C22+I22+O22+U22</f>
        <v>3</v>
      </c>
      <c r="AB22" s="36">
        <f t="shared" ref="AB22:AD23" si="6">+D22+J22+P22+V22</f>
        <v>7.1428571428571397E-2</v>
      </c>
      <c r="AC22" s="31">
        <f t="shared" si="6"/>
        <v>0</v>
      </c>
      <c r="AD22" s="36">
        <f t="shared" si="6"/>
        <v>0</v>
      </c>
      <c r="AE22" s="37">
        <f>+IFERROR(AD22/AB22,0)</f>
        <v>0</v>
      </c>
    </row>
    <row r="23" spans="1:31" s="8" customFormat="1" ht="39" customHeight="1" thickBot="1" x14ac:dyDescent="0.3">
      <c r="A23" s="19" t="s">
        <v>37</v>
      </c>
      <c r="B23" s="39">
        <f>+C23+I23+O23+U23</f>
        <v>1</v>
      </c>
      <c r="C23" s="42"/>
      <c r="D23" s="40"/>
      <c r="E23" s="42"/>
      <c r="F23" s="40"/>
      <c r="G23" s="40"/>
      <c r="H23" s="44"/>
      <c r="I23" s="42"/>
      <c r="J23" s="40"/>
      <c r="K23" s="42"/>
      <c r="L23" s="40"/>
      <c r="M23" s="40"/>
      <c r="N23" s="44"/>
      <c r="O23" s="42"/>
      <c r="P23" s="43"/>
      <c r="Q23" s="42"/>
      <c r="R23" s="43"/>
      <c r="S23" s="40"/>
      <c r="T23" s="41"/>
      <c r="U23" s="42">
        <v>1</v>
      </c>
      <c r="V23" s="43">
        <v>2.3809523809523801E-2</v>
      </c>
      <c r="W23" s="42"/>
      <c r="X23" s="40"/>
      <c r="Y23" s="40"/>
      <c r="Z23" s="44"/>
      <c r="AA23" s="42">
        <f>+C23+I23+O23+U23</f>
        <v>1</v>
      </c>
      <c r="AB23" s="46">
        <f t="shared" si="6"/>
        <v>2.3809523809523801E-2</v>
      </c>
      <c r="AC23" s="42">
        <f t="shared" si="6"/>
        <v>0</v>
      </c>
      <c r="AD23" s="46">
        <f t="shared" si="6"/>
        <v>0</v>
      </c>
      <c r="AE23" s="47">
        <f>+IFERROR(AD23/AB23,0)</f>
        <v>0</v>
      </c>
    </row>
    <row r="24" spans="1:31" s="8" customFormat="1" ht="23.1" customHeight="1" thickBot="1" x14ac:dyDescent="0.3">
      <c r="A24" s="49" t="s">
        <v>38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1"/>
    </row>
    <row r="25" spans="1:31" s="8" customFormat="1" ht="53.25" customHeight="1" thickBot="1" x14ac:dyDescent="0.3">
      <c r="A25" s="19" t="s">
        <v>39</v>
      </c>
      <c r="B25" s="30">
        <f>+C25+I25+O25+U25</f>
        <v>1</v>
      </c>
      <c r="C25" s="31"/>
      <c r="D25" s="33"/>
      <c r="E25" s="31"/>
      <c r="F25" s="33"/>
      <c r="G25" s="33"/>
      <c r="H25" s="35"/>
      <c r="I25" s="31"/>
      <c r="J25" s="32"/>
      <c r="K25" s="31"/>
      <c r="L25" s="32"/>
      <c r="M25" s="33"/>
      <c r="N25" s="48"/>
      <c r="O25" s="21">
        <v>1</v>
      </c>
      <c r="P25" s="22">
        <v>2.3809523809523801E-2</v>
      </c>
      <c r="Q25" s="31"/>
      <c r="R25" s="33"/>
      <c r="S25" s="33"/>
      <c r="T25" s="48"/>
      <c r="U25" s="31"/>
      <c r="V25" s="33"/>
      <c r="W25" s="31"/>
      <c r="X25" s="33"/>
      <c r="Y25" s="33"/>
      <c r="Z25" s="35"/>
      <c r="AA25" s="31">
        <f>+C25+I25+O25+U25</f>
        <v>1</v>
      </c>
      <c r="AB25" s="36">
        <f t="shared" ref="AB25:AD25" si="7">+D25+J25+P25+V25</f>
        <v>2.3809523809523801E-2</v>
      </c>
      <c r="AC25" s="31">
        <f t="shared" si="7"/>
        <v>0</v>
      </c>
      <c r="AD25" s="36">
        <f t="shared" si="7"/>
        <v>0</v>
      </c>
      <c r="AE25" s="37">
        <f>+IFERROR(AD25/AB25,0)</f>
        <v>0</v>
      </c>
    </row>
    <row r="26" spans="1:31" s="8" customFormat="1" ht="23.1" customHeight="1" thickBot="1" x14ac:dyDescent="0.3">
      <c r="A26" s="49" t="s">
        <v>40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1"/>
    </row>
    <row r="27" spans="1:31" s="8" customFormat="1" ht="66.75" customHeight="1" thickBot="1" x14ac:dyDescent="0.3">
      <c r="A27" s="58" t="s">
        <v>41</v>
      </c>
      <c r="B27" s="20">
        <f>+C27+I27+O27+U27</f>
        <v>12</v>
      </c>
      <c r="C27" s="21">
        <v>3</v>
      </c>
      <c r="D27" s="22">
        <f>C27*2.38095238095238%</f>
        <v>7.1428571428571397E-2</v>
      </c>
      <c r="E27" s="21">
        <v>3</v>
      </c>
      <c r="F27" s="22">
        <f>E27*2.38095238095238%</f>
        <v>7.1428571428571397E-2</v>
      </c>
      <c r="G27" s="23">
        <v>1</v>
      </c>
      <c r="H27" s="25" t="s">
        <v>42</v>
      </c>
      <c r="I27" s="21">
        <v>3</v>
      </c>
      <c r="J27" s="22">
        <f>I27*2.38095238095238%</f>
        <v>7.1428571428571397E-2</v>
      </c>
      <c r="K27" s="21"/>
      <c r="L27" s="22"/>
      <c r="M27" s="23"/>
      <c r="N27" s="25"/>
      <c r="O27" s="21">
        <v>3</v>
      </c>
      <c r="P27" s="22">
        <f>O27*2.38095238095238%</f>
        <v>7.1428571428571397E-2</v>
      </c>
      <c r="Q27" s="21"/>
      <c r="R27" s="23"/>
      <c r="S27" s="23"/>
      <c r="T27" s="25"/>
      <c r="U27" s="21">
        <v>3</v>
      </c>
      <c r="V27" s="22">
        <f>U27*2.38095238095238%</f>
        <v>7.1428571428571397E-2</v>
      </c>
      <c r="W27" s="21"/>
      <c r="X27" s="23"/>
      <c r="Y27" s="23"/>
      <c r="Z27" s="26"/>
      <c r="AA27" s="21">
        <f>+C27+I27+O27+U27</f>
        <v>12</v>
      </c>
      <c r="AB27" s="27">
        <f t="shared" ref="AB27:AD27" si="8">+D27+J27+P27+V27</f>
        <v>0.28571428571428559</v>
      </c>
      <c r="AC27" s="21">
        <f t="shared" si="8"/>
        <v>3</v>
      </c>
      <c r="AD27" s="27">
        <f t="shared" si="8"/>
        <v>7.1428571428571397E-2</v>
      </c>
      <c r="AE27" s="28">
        <f>+IFERROR(AD27/AB27,0)</f>
        <v>0.25</v>
      </c>
    </row>
    <row r="28" spans="1:31" s="8" customFormat="1" ht="23.1" customHeight="1" thickBot="1" x14ac:dyDescent="0.3">
      <c r="A28" s="16" t="s">
        <v>43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8"/>
    </row>
    <row r="29" spans="1:31" s="38" customFormat="1" ht="57" customHeight="1" x14ac:dyDescent="0.25">
      <c r="A29" s="19" t="s">
        <v>44</v>
      </c>
      <c r="B29" s="30">
        <f>+C29+I29+O29+U29</f>
        <v>4</v>
      </c>
      <c r="C29" s="31">
        <v>1</v>
      </c>
      <c r="D29" s="32">
        <v>2.3809523809523801E-2</v>
      </c>
      <c r="E29" s="31">
        <v>1</v>
      </c>
      <c r="F29" s="32">
        <v>2.3809523809523801E-2</v>
      </c>
      <c r="G29" s="33">
        <v>1</v>
      </c>
      <c r="H29" s="48" t="s">
        <v>45</v>
      </c>
      <c r="I29" s="31">
        <v>1</v>
      </c>
      <c r="J29" s="32">
        <v>2.3809523809523801E-2</v>
      </c>
      <c r="K29" s="31"/>
      <c r="L29" s="32"/>
      <c r="M29" s="33"/>
      <c r="N29" s="48"/>
      <c r="O29" s="31">
        <v>1</v>
      </c>
      <c r="P29" s="32">
        <v>2.3809523809523801E-2</v>
      </c>
      <c r="Q29" s="31"/>
      <c r="R29" s="32"/>
      <c r="S29" s="33"/>
      <c r="T29" s="48"/>
      <c r="U29" s="31">
        <v>1</v>
      </c>
      <c r="V29" s="32">
        <v>2.3809523809523801E-2</v>
      </c>
      <c r="W29" s="31"/>
      <c r="X29" s="32"/>
      <c r="Y29" s="33"/>
      <c r="Z29" s="48"/>
      <c r="AA29" s="31">
        <f>+C29+I29+O29+U29</f>
        <v>4</v>
      </c>
      <c r="AB29" s="36">
        <f t="shared" ref="AB29:AD34" si="9">+D29+J29+P29+V29</f>
        <v>9.5238095238095205E-2</v>
      </c>
      <c r="AC29" s="31">
        <f t="shared" si="9"/>
        <v>1</v>
      </c>
      <c r="AD29" s="36">
        <f t="shared" si="9"/>
        <v>2.3809523809523801E-2</v>
      </c>
      <c r="AE29" s="37">
        <f>+IFERROR(AD29/AB29,0)</f>
        <v>0.25</v>
      </c>
    </row>
    <row r="30" spans="1:31" s="38" customFormat="1" ht="54.75" customHeight="1" thickBot="1" x14ac:dyDescent="0.3">
      <c r="A30" s="59" t="s">
        <v>46</v>
      </c>
      <c r="B30" s="39">
        <f>+C30+I30+O30+U30</f>
        <v>1</v>
      </c>
      <c r="C30" s="42">
        <v>1</v>
      </c>
      <c r="D30" s="43">
        <v>2.3809523809523801E-2</v>
      </c>
      <c r="E30" s="42">
        <v>1</v>
      </c>
      <c r="F30" s="43">
        <v>2.3809523809523801E-2</v>
      </c>
      <c r="G30" s="40">
        <v>1</v>
      </c>
      <c r="H30" s="41" t="s">
        <v>47</v>
      </c>
      <c r="I30" s="42"/>
      <c r="J30" s="43"/>
      <c r="K30" s="42"/>
      <c r="L30" s="43"/>
      <c r="M30" s="40"/>
      <c r="N30" s="41"/>
      <c r="O30" s="42"/>
      <c r="P30" s="43"/>
      <c r="Q30" s="42"/>
      <c r="R30" s="43"/>
      <c r="S30" s="40"/>
      <c r="T30" s="41"/>
      <c r="U30" s="42"/>
      <c r="V30" s="43"/>
      <c r="W30" s="42"/>
      <c r="X30" s="43"/>
      <c r="Y30" s="40"/>
      <c r="Z30" s="41"/>
      <c r="AA30" s="42">
        <f>+C30+I30+O30+U30</f>
        <v>1</v>
      </c>
      <c r="AB30" s="46">
        <f t="shared" si="9"/>
        <v>2.3809523809523801E-2</v>
      </c>
      <c r="AC30" s="42">
        <f t="shared" si="9"/>
        <v>1</v>
      </c>
      <c r="AD30" s="46">
        <f t="shared" si="9"/>
        <v>2.3809523809523801E-2</v>
      </c>
      <c r="AE30" s="28">
        <f>+IFERROR(AD30/AB30,0)</f>
        <v>1</v>
      </c>
    </row>
    <row r="31" spans="1:31" s="38" customFormat="1" ht="22.5" customHeight="1" thickBot="1" x14ac:dyDescent="0.3">
      <c r="A31" s="16" t="s">
        <v>48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8"/>
    </row>
    <row r="32" spans="1:31" s="38" customFormat="1" ht="51.75" customHeight="1" thickBot="1" x14ac:dyDescent="0.3">
      <c r="A32" s="19" t="s">
        <v>49</v>
      </c>
      <c r="B32" s="20">
        <f>+C32+I32+O32+U32</f>
        <v>1</v>
      </c>
      <c r="C32" s="21"/>
      <c r="D32" s="23"/>
      <c r="E32" s="21"/>
      <c r="F32" s="23"/>
      <c r="G32" s="23"/>
      <c r="H32" s="24"/>
      <c r="I32" s="21"/>
      <c r="J32" s="22"/>
      <c r="K32" s="21"/>
      <c r="L32" s="22"/>
      <c r="M32" s="23"/>
      <c r="N32" s="25"/>
      <c r="O32" s="21"/>
      <c r="P32" s="22"/>
      <c r="Q32" s="21"/>
      <c r="R32" s="22"/>
      <c r="S32" s="23"/>
      <c r="T32" s="25"/>
      <c r="U32" s="21">
        <v>1</v>
      </c>
      <c r="V32" s="22">
        <v>2.3809523809523801E-2</v>
      </c>
      <c r="W32" s="42"/>
      <c r="X32" s="43"/>
      <c r="Y32" s="40"/>
      <c r="Z32" s="25"/>
      <c r="AA32" s="31">
        <f>+C32+I32+O32+U32</f>
        <v>1</v>
      </c>
      <c r="AB32" s="36">
        <f t="shared" ref="AB32:AD32" si="10">+D32+J32+P32+V32</f>
        <v>2.3809523809523801E-2</v>
      </c>
      <c r="AC32" s="31">
        <f t="shared" si="10"/>
        <v>0</v>
      </c>
      <c r="AD32" s="36">
        <f t="shared" si="10"/>
        <v>0</v>
      </c>
      <c r="AE32" s="37">
        <f>+IFERROR(AD32/AB32,0)</f>
        <v>0</v>
      </c>
    </row>
    <row r="33" spans="1:31" s="38" customFormat="1" ht="26.25" customHeight="1" thickBot="1" x14ac:dyDescent="0.3">
      <c r="A33" s="16" t="s">
        <v>50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8"/>
    </row>
    <row r="34" spans="1:31" s="38" customFormat="1" ht="66.75" customHeight="1" thickBot="1" x14ac:dyDescent="0.3">
      <c r="A34" s="19" t="s">
        <v>51</v>
      </c>
      <c r="B34" s="39">
        <f>+C34+I34+O34+U34</f>
        <v>4</v>
      </c>
      <c r="C34" s="21">
        <v>1</v>
      </c>
      <c r="D34" s="22">
        <v>2.3809523809523801E-2</v>
      </c>
      <c r="E34" s="21">
        <v>1</v>
      </c>
      <c r="F34" s="22">
        <v>2.3809523809523801E-2</v>
      </c>
      <c r="G34" s="40">
        <v>1</v>
      </c>
      <c r="H34" s="41" t="s">
        <v>52</v>
      </c>
      <c r="I34" s="21">
        <v>1</v>
      </c>
      <c r="J34" s="22">
        <v>2.3809523809523801E-2</v>
      </c>
      <c r="K34" s="42"/>
      <c r="L34" s="40"/>
      <c r="M34" s="40"/>
      <c r="N34" s="44"/>
      <c r="O34" s="21">
        <v>1</v>
      </c>
      <c r="P34" s="22">
        <v>2.3809523809523801E-2</v>
      </c>
      <c r="Q34" s="42"/>
      <c r="R34" s="40"/>
      <c r="S34" s="40"/>
      <c r="T34" s="44"/>
      <c r="U34" s="21">
        <v>1</v>
      </c>
      <c r="V34" s="22">
        <v>2.3809523809523801E-2</v>
      </c>
      <c r="W34" s="42"/>
      <c r="X34" s="40"/>
      <c r="Y34" s="40"/>
      <c r="Z34" s="44"/>
      <c r="AA34" s="42">
        <f>+C34+I34+O34+U34</f>
        <v>4</v>
      </c>
      <c r="AB34" s="46">
        <f t="shared" si="9"/>
        <v>9.5238095238095205E-2</v>
      </c>
      <c r="AC34" s="42">
        <f t="shared" si="9"/>
        <v>1</v>
      </c>
      <c r="AD34" s="46">
        <f t="shared" si="9"/>
        <v>2.3809523809523801E-2</v>
      </c>
      <c r="AE34" s="47">
        <f>+IFERROR(AD34/AB34,0)</f>
        <v>0.25</v>
      </c>
    </row>
    <row r="35" spans="1:31" ht="27.75" customHeight="1" thickBot="1" x14ac:dyDescent="0.3">
      <c r="A35" s="60" t="s">
        <v>53</v>
      </c>
      <c r="B35" s="61">
        <f>+SUM(B6:B34)</f>
        <v>42</v>
      </c>
      <c r="C35" s="61">
        <f>+C6+C8+C10+C11+C13+C15+C16+C17+C18+C19+C20+C22+C23+C25+C27+C29+C30+C32+C34</f>
        <v>11</v>
      </c>
      <c r="D35" s="62">
        <f>+D6+D8+D10+D11+D13+D15+D16+D17+D18+D19+D20+D22+D23+D25+D27+D29+D30+D32+D34</f>
        <v>0.26190476190476181</v>
      </c>
      <c r="E35" s="61">
        <f>+E6+E8+E10+E11+E13+E15+E16+E17+E18+E19+E20+E22+E23+E25+E27+E29+E30+E32+E34</f>
        <v>11</v>
      </c>
      <c r="F35" s="62">
        <f>+F6+F8+F10+F11+F13+F15+F16+F17+F18+F19+F20+F22+F23+F25+F27+F29+F30+F32+F34</f>
        <v>0.26190476190476181</v>
      </c>
      <c r="G35" s="63">
        <f>+F35/D35</f>
        <v>1</v>
      </c>
      <c r="H35" s="64"/>
      <c r="I35" s="61">
        <f>+I6+I8+I10+I11+I13+I15+I16+I17+I18+I19+I20+I22+I23+I25+I27+I29+I30+I32+I34</f>
        <v>12</v>
      </c>
      <c r="J35" s="62">
        <f>+J6+J8+J10+J11+J13+J15+J16+J17+J18+J19+J20+J22+J23+J25+J27+J29+J30+J32+J34</f>
        <v>0.28571428571428559</v>
      </c>
      <c r="K35" s="61">
        <f>+K6+K8+K10+K11+K13+K15+K16+K17+K18+K19+K20+K22+K23+K25+K27+K29+K30+K32+K34</f>
        <v>0</v>
      </c>
      <c r="L35" s="62">
        <f>+L6+L8+L10+L11+L13+L15+L16+L17+L18+L19+L20+L22+L23+L25+L27+L29+L30+L32+L34</f>
        <v>0</v>
      </c>
      <c r="M35" s="63">
        <f>+L35/J35</f>
        <v>0</v>
      </c>
      <c r="N35" s="64"/>
      <c r="O35" s="61">
        <f>+O6+O8+O10+O11+O13+O15+O16+O17+O18+O19+O20+O22+O23+O25+O27+O29+O30+O32+O34</f>
        <v>10</v>
      </c>
      <c r="P35" s="62">
        <f>+P6+P8+P10+P11+P13+P15+P16+P17+P18+P19+P20+P22+P23+P25+P27+P29+P30+P32+P34</f>
        <v>0.23809523809523803</v>
      </c>
      <c r="Q35" s="61">
        <f>+Q6+Q8+Q10+Q11+Q13+Q15+Q16+Q17+Q18+Q19+Q20+Q22+Q23+Q25+Q27+Q29+Q30+Q32+Q34</f>
        <v>0</v>
      </c>
      <c r="R35" s="62">
        <f>+R6+R8+R10+R11+R13+R15+R16+R17+R18+R19+R20+R22+R23+R25+R27+R29+R30+R32+R34</f>
        <v>0</v>
      </c>
      <c r="S35" s="63">
        <f>+R35/P35</f>
        <v>0</v>
      </c>
      <c r="T35" s="62"/>
      <c r="U35" s="61">
        <f>+U6+U8+U10+U11+U13+U15+U16+U17+U18+U19+U20+U22+U23+U25+U27+U29+U30+U32+U34</f>
        <v>9</v>
      </c>
      <c r="V35" s="62">
        <f>+V6+V8+V10+V11+V13+V15+V16+V17+V18+V19+V20+V22+V23+V25+V27+V29+V30+V32+V34</f>
        <v>0.21428571428571422</v>
      </c>
      <c r="W35" s="61">
        <f>+W6+W8+W10+W11+W13+W15+W16+W17+W18+W19+W20+W22+W23+W25+W27+W29+W30+W32+W34</f>
        <v>0</v>
      </c>
      <c r="X35" s="62">
        <f>+X6+X8+X10+X11+X13+X15+X16+X17+X18+X19+X20+X22+X23+X25+X27+X29+X30+X32+X34</f>
        <v>0</v>
      </c>
      <c r="Y35" s="63">
        <f>+X35/V35</f>
        <v>0</v>
      </c>
      <c r="Z35" s="62"/>
      <c r="AA35" s="61">
        <f>+AA6+AA8+AA10+AA11+AA13+AA15+AA16+AA17+AA18+AA19+AA20+AA22+AA23+AA25+AA27+AA29+AA30+AA32+AA34</f>
        <v>42</v>
      </c>
      <c r="AB35" s="62">
        <f>+AB6+AB8+AB10+AB11+AB13+AB15+AB16+AB17+AB18+AB19+AB20+AB22+AB23+AB25+AB27+AB29+AB30+AB32+AB34</f>
        <v>0.99999999999999967</v>
      </c>
      <c r="AC35" s="61">
        <f>+AC6+AC8+AC10+AC11+AC13+AC15+AC16+AC17+AC18+AC19+AC20+AC22+AC23+AC25+AC27+AC29+AC30+AC32+AC34</f>
        <v>11</v>
      </c>
      <c r="AD35" s="62">
        <f>+AD6+AD8+AD10+AD11+AD13+AD15+AD16+AD17+AD18+AD19+AD20+AD22+AD23+AD25+AD27+AD29+AD30+AD32+AD34</f>
        <v>0.26190476190476181</v>
      </c>
      <c r="AE35" s="65"/>
    </row>
    <row r="36" spans="1:31" ht="23.25" customHeight="1" thickBot="1" x14ac:dyDescent="0.3">
      <c r="A36" s="60" t="s">
        <v>54</v>
      </c>
      <c r="B36" s="61">
        <f>+C36+I36+O36+U36</f>
        <v>33</v>
      </c>
      <c r="C36" s="67">
        <f>+COUNT(C6,C8,C10:C11,C13,C15:C20,C22:C23,C25,C27,C29:C30,C32,C34)</f>
        <v>9</v>
      </c>
      <c r="D36" s="68"/>
      <c r="E36" s="68"/>
      <c r="F36" s="68"/>
      <c r="G36" s="69"/>
      <c r="H36" s="64"/>
      <c r="I36" s="67">
        <f>+COUNT(I6,I8,I10:I11,I13,I15:I20,I22:I23,I25,I27,I29:I30,I32,I34)</f>
        <v>10</v>
      </c>
      <c r="J36" s="68"/>
      <c r="K36" s="68"/>
      <c r="L36" s="68"/>
      <c r="M36" s="69"/>
      <c r="N36" s="64"/>
      <c r="O36" s="67">
        <f>+COUNT(O6,O8,O10:O11,O13,O15:O20,O22:O23,O25,O27,O29:O30,O32,O34)</f>
        <v>7</v>
      </c>
      <c r="P36" s="68"/>
      <c r="Q36" s="68"/>
      <c r="R36" s="68"/>
      <c r="S36" s="69"/>
      <c r="T36" s="62"/>
      <c r="U36" s="67">
        <f>+COUNT(U6,U8,U10:U11,U13,U15:U20,U22:U23,U25,U27,U29:U30,U32,U34)</f>
        <v>7</v>
      </c>
      <c r="V36" s="68"/>
      <c r="W36" s="68"/>
      <c r="X36" s="68"/>
      <c r="Y36" s="69"/>
      <c r="Z36" s="62"/>
      <c r="AA36" s="70"/>
      <c r="AB36" s="71"/>
      <c r="AC36" s="71"/>
      <c r="AD36" s="71"/>
      <c r="AE36" s="72"/>
    </row>
    <row r="37" spans="1:31" ht="9.75" customHeight="1" x14ac:dyDescent="0.25"/>
  </sheetData>
  <mergeCells count="34">
    <mergeCell ref="A31:AE31"/>
    <mergeCell ref="A33:AE33"/>
    <mergeCell ref="C36:G36"/>
    <mergeCell ref="I36:M36"/>
    <mergeCell ref="O36:S36"/>
    <mergeCell ref="U36:Y36"/>
    <mergeCell ref="A12:AE12"/>
    <mergeCell ref="A14:AE14"/>
    <mergeCell ref="A21:AE21"/>
    <mergeCell ref="A24:AE24"/>
    <mergeCell ref="A26:AE26"/>
    <mergeCell ref="A28:AE28"/>
    <mergeCell ref="W4:X4"/>
    <mergeCell ref="AA4:AB4"/>
    <mergeCell ref="AC4:AD4"/>
    <mergeCell ref="A5:AE5"/>
    <mergeCell ref="A7:AE7"/>
    <mergeCell ref="A9:AE9"/>
    <mergeCell ref="E4:F4"/>
    <mergeCell ref="I4:J4"/>
    <mergeCell ref="K4:L4"/>
    <mergeCell ref="O4:P4"/>
    <mergeCell ref="Q4:R4"/>
    <mergeCell ref="U4:V4"/>
    <mergeCell ref="A1:AE1"/>
    <mergeCell ref="A2:AE2"/>
    <mergeCell ref="A3:A4"/>
    <mergeCell ref="B3:B4"/>
    <mergeCell ref="C3:H3"/>
    <mergeCell ref="I3:N3"/>
    <mergeCell ref="O3:T3"/>
    <mergeCell ref="U3:Z3"/>
    <mergeCell ref="AA3:AE3"/>
    <mergeCell ref="C4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PESV 2024 Trimestral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Baez Matallana</dc:creator>
  <cp:lastModifiedBy>Omar Baez Matallana</cp:lastModifiedBy>
  <dcterms:created xsi:type="dcterms:W3CDTF">2024-04-22T15:06:33Z</dcterms:created>
  <dcterms:modified xsi:type="dcterms:W3CDTF">2024-04-22T15:07:56Z</dcterms:modified>
</cp:coreProperties>
</file>