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hidePivotFieldList="1"/>
  <mc:AlternateContent xmlns:mc="http://schemas.openxmlformats.org/markup-compatibility/2006">
    <mc:Choice Requires="x15">
      <x15ac:absPath xmlns:x15ac="http://schemas.microsoft.com/office/spreadsheetml/2010/11/ac" url="E:\Contrato 261\Riesgos 2024\Solicitudes de publicación\Mapas Riesgos 2024\2Corrup_1gestión\"/>
    </mc:Choice>
  </mc:AlternateContent>
  <bookViews>
    <workbookView xWindow="-120" yWindow="-120" windowWidth="20730" windowHeight="11040" tabRatio="924" firstSheet="3" activeTab="3"/>
  </bookViews>
  <sheets>
    <sheet name="Datos" sheetId="2" state="hidden" r:id="rId1"/>
    <sheet name="Listas" sheetId="46" state="hidden" r:id="rId2"/>
    <sheet name="DinámicaTipología_Categoría" sheetId="48" state="hidden" r:id="rId3"/>
    <sheet name="Mapa_riesgos" sheetId="41" r:id="rId4"/>
  </sheets>
  <externalReferences>
    <externalReference r:id="rId5"/>
    <externalReference r:id="rId6"/>
  </externalReferences>
  <definedNames>
    <definedName name="_xlnm._FilterDatabase" localSheetId="0" hidden="1">Datos!$C$1:$G$1</definedName>
    <definedName name="_xlnm._FilterDatabase" localSheetId="1" hidden="1">Listas!$B$1:$G$1</definedName>
    <definedName name="_xlnm._FilterDatabase" localSheetId="3" hidden="1">Mapa_riesgos!$A$11:$EU$99</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Mapa_riesgos!$A$1:$AP$99</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8"/>
  <pivotCaches>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P99" i="41" l="1"/>
  <c r="EQ99" i="41" s="1"/>
  <c r="ER99" i="41" s="1"/>
  <c r="EP98" i="41"/>
  <c r="EQ98" i="41" s="1"/>
  <c r="ER98" i="41" s="1"/>
  <c r="EP97" i="41"/>
  <c r="EQ97" i="41" s="1"/>
  <c r="ER97" i="41" s="1"/>
  <c r="EP96" i="41"/>
  <c r="EQ96" i="41" s="1"/>
  <c r="ER96" i="41" s="1"/>
  <c r="EP95" i="41"/>
  <c r="EQ95" i="41" s="1"/>
  <c r="ER95" i="41" s="1"/>
  <c r="EP94" i="41"/>
  <c r="EQ94" i="41" s="1"/>
  <c r="ER94" i="41" s="1"/>
  <c r="EP93" i="41"/>
  <c r="EQ93" i="41" s="1"/>
  <c r="ER93" i="41" s="1"/>
  <c r="EP92" i="41"/>
  <c r="EQ92" i="41" s="1"/>
  <c r="ER92" i="41" s="1"/>
  <c r="EP91" i="41"/>
  <c r="EQ91" i="41" s="1"/>
  <c r="ER91" i="41" s="1"/>
  <c r="EP90" i="41"/>
  <c r="EQ90" i="41" s="1"/>
  <c r="ER90" i="41" s="1"/>
  <c r="EP89" i="41"/>
  <c r="EQ89" i="41" s="1"/>
  <c r="ER89" i="41" s="1"/>
  <c r="EP88" i="41"/>
  <c r="EQ88" i="41" s="1"/>
  <c r="ER88" i="41" s="1"/>
  <c r="EP87" i="41"/>
  <c r="EQ87" i="41" s="1"/>
  <c r="ER87" i="41" s="1"/>
  <c r="EP86" i="41"/>
  <c r="EQ86" i="41" s="1"/>
  <c r="ER86" i="41" s="1"/>
  <c r="EP85" i="41"/>
  <c r="EQ85" i="41" s="1"/>
  <c r="ER85" i="41" s="1"/>
  <c r="EP84" i="41"/>
  <c r="EQ84" i="41" s="1"/>
  <c r="ER84" i="41" s="1"/>
  <c r="EP83" i="41"/>
  <c r="EQ83" i="41" s="1"/>
  <c r="ER83" i="41" s="1"/>
  <c r="EP82" i="41"/>
  <c r="EQ82" i="41" s="1"/>
  <c r="ER82" i="41" s="1"/>
  <c r="EP81" i="41"/>
  <c r="EQ81" i="41" s="1"/>
  <c r="ER81" i="41" s="1"/>
  <c r="EP80" i="41"/>
  <c r="EQ80" i="41" s="1"/>
  <c r="ER80" i="41" s="1"/>
  <c r="EP79" i="41"/>
  <c r="EQ79" i="41" s="1"/>
  <c r="ER79" i="41" s="1"/>
  <c r="EP78" i="41"/>
  <c r="EQ78" i="41" s="1"/>
  <c r="ER78" i="41" s="1"/>
  <c r="EP77" i="41"/>
  <c r="EQ77" i="41" s="1"/>
  <c r="ER77" i="41" s="1"/>
  <c r="EP76" i="41"/>
  <c r="EQ76" i="41" s="1"/>
  <c r="ER76" i="41" s="1"/>
  <c r="EP75" i="41"/>
  <c r="EQ75" i="41" s="1"/>
  <c r="ER75" i="41" s="1"/>
  <c r="EP74" i="41"/>
  <c r="EQ74" i="41" s="1"/>
  <c r="ER74" i="41" s="1"/>
  <c r="EP73" i="41"/>
  <c r="EQ73" i="41" s="1"/>
  <c r="ER73" i="41" s="1"/>
  <c r="EP72" i="41"/>
  <c r="EQ72" i="41" s="1"/>
  <c r="ER72" i="41" s="1"/>
  <c r="EP71" i="41"/>
  <c r="EQ71" i="41" s="1"/>
  <c r="ER71" i="41" s="1"/>
  <c r="EP70" i="41"/>
  <c r="EQ70" i="41" s="1"/>
  <c r="ER70" i="41" s="1"/>
  <c r="EP69" i="41"/>
  <c r="EQ69" i="41" s="1"/>
  <c r="ER69" i="41" s="1"/>
  <c r="EP68" i="41"/>
  <c r="EQ68" i="41" s="1"/>
  <c r="ER68" i="41" s="1"/>
  <c r="EP67" i="41"/>
  <c r="EQ67" i="41" s="1"/>
  <c r="ER67" i="41" s="1"/>
  <c r="EP66" i="41"/>
  <c r="EQ66" i="41" s="1"/>
  <c r="ER66" i="41" s="1"/>
  <c r="EP65" i="41"/>
  <c r="EQ65" i="41" s="1"/>
  <c r="ER65" i="41" s="1"/>
  <c r="EP64" i="41"/>
  <c r="EQ64" i="41" s="1"/>
  <c r="ER64" i="41" s="1"/>
  <c r="EP63" i="41"/>
  <c r="EQ63" i="41" s="1"/>
  <c r="ER63" i="41" s="1"/>
  <c r="EP62" i="41"/>
  <c r="EQ62" i="41" s="1"/>
  <c r="ER62" i="41" s="1"/>
  <c r="EP61" i="41"/>
  <c r="EQ61" i="41" s="1"/>
  <c r="ER61" i="41" s="1"/>
  <c r="EP60" i="41"/>
  <c r="EQ60" i="41" s="1"/>
  <c r="ER60" i="41" s="1"/>
  <c r="EP59" i="41"/>
  <c r="EQ59" i="41" s="1"/>
  <c r="ER59" i="41" s="1"/>
  <c r="EP58" i="41"/>
  <c r="EQ58" i="41" s="1"/>
  <c r="ER58" i="41" s="1"/>
  <c r="EP57" i="41"/>
  <c r="EQ57" i="41" s="1"/>
  <c r="ER57" i="41" s="1"/>
  <c r="EP56" i="41"/>
  <c r="EQ56" i="41" s="1"/>
  <c r="ER56" i="41" s="1"/>
  <c r="EP55" i="41"/>
  <c r="EQ55" i="41" s="1"/>
  <c r="ER55" i="41" s="1"/>
  <c r="EP54" i="41"/>
  <c r="EQ54" i="41" s="1"/>
  <c r="ER54" i="41" s="1"/>
  <c r="EP53" i="41"/>
  <c r="EQ53" i="41" s="1"/>
  <c r="ER53" i="41" s="1"/>
  <c r="EP52" i="41"/>
  <c r="EQ52" i="41" s="1"/>
  <c r="ER52" i="41" s="1"/>
  <c r="EP51" i="41"/>
  <c r="EQ51" i="41" s="1"/>
  <c r="ER51" i="41" s="1"/>
  <c r="EP50" i="41"/>
  <c r="EQ50" i="41" s="1"/>
  <c r="ER50" i="41" s="1"/>
  <c r="EP49" i="41"/>
  <c r="EQ49" i="41" s="1"/>
  <c r="ER49" i="41" s="1"/>
  <c r="EP48" i="41"/>
  <c r="EQ48" i="41" s="1"/>
  <c r="ER48" i="41" s="1"/>
  <c r="EP47" i="41"/>
  <c r="EQ47" i="41" s="1"/>
  <c r="ER47" i="41" s="1"/>
  <c r="EP46" i="41"/>
  <c r="EQ46" i="41" s="1"/>
  <c r="ER46" i="41" s="1"/>
  <c r="EP45" i="41"/>
  <c r="EQ45" i="41" s="1"/>
  <c r="ER45" i="41" s="1"/>
  <c r="EP44" i="41"/>
  <c r="EQ44" i="41" s="1"/>
  <c r="ER44" i="41" s="1"/>
  <c r="EP43" i="41"/>
  <c r="EQ43" i="41" s="1"/>
  <c r="ER43" i="41" s="1"/>
  <c r="EP42" i="41"/>
  <c r="EQ42" i="41" s="1"/>
  <c r="ER42" i="41" s="1"/>
  <c r="EP41" i="41"/>
  <c r="EQ41" i="41" s="1"/>
  <c r="ER41" i="41" s="1"/>
  <c r="EP40" i="41"/>
  <c r="EQ40" i="41" s="1"/>
  <c r="ER40" i="41" s="1"/>
  <c r="EP39" i="41"/>
  <c r="EQ39" i="41" s="1"/>
  <c r="ER39" i="41" s="1"/>
  <c r="EP38" i="41"/>
  <c r="EQ38" i="41" s="1"/>
  <c r="ER38" i="41" s="1"/>
  <c r="EP37" i="41"/>
  <c r="EQ37" i="41" s="1"/>
  <c r="ER37" i="41" s="1"/>
  <c r="EP36" i="41"/>
  <c r="EQ36" i="41" s="1"/>
  <c r="ER36" i="41" s="1"/>
  <c r="EP35" i="41"/>
  <c r="EQ35" i="41" s="1"/>
  <c r="ER35" i="41" s="1"/>
  <c r="EP34" i="41"/>
  <c r="EQ34" i="41" s="1"/>
  <c r="ER34" i="41" s="1"/>
  <c r="EP33" i="41"/>
  <c r="EQ33" i="41" s="1"/>
  <c r="ER33" i="41" s="1"/>
  <c r="EP32" i="41"/>
  <c r="EQ32" i="41" s="1"/>
  <c r="ER32" i="41" s="1"/>
  <c r="EP31" i="41"/>
  <c r="EQ31" i="41" s="1"/>
  <c r="ER31" i="41" s="1"/>
  <c r="EP30" i="41"/>
  <c r="EQ30" i="41" s="1"/>
  <c r="ER30" i="41" s="1"/>
  <c r="EP29" i="41"/>
  <c r="EQ29" i="41" s="1"/>
  <c r="ER29" i="41" s="1"/>
  <c r="EP28" i="41"/>
  <c r="EQ28" i="41" s="1"/>
  <c r="ER28" i="41" s="1"/>
  <c r="EP27" i="41"/>
  <c r="EQ27" i="41" s="1"/>
  <c r="ER27" i="41" s="1"/>
  <c r="EP26" i="41"/>
  <c r="EQ26" i="41" s="1"/>
  <c r="ER26" i="41" s="1"/>
  <c r="EP25" i="41"/>
  <c r="EQ25" i="41" s="1"/>
  <c r="ER25" i="41" s="1"/>
  <c r="EP24" i="41"/>
  <c r="EQ24" i="41" s="1"/>
  <c r="ER24" i="41" s="1"/>
  <c r="EP23" i="41"/>
  <c r="EQ23" i="41" s="1"/>
  <c r="ER23" i="41" s="1"/>
  <c r="EP22" i="41"/>
  <c r="EQ22" i="41" s="1"/>
  <c r="ER22" i="41" s="1"/>
  <c r="EP21" i="41"/>
  <c r="EQ21" i="41" s="1"/>
  <c r="ER21" i="41" s="1"/>
  <c r="EP20" i="41"/>
  <c r="EQ20" i="41" s="1"/>
  <c r="ER20" i="41" s="1"/>
  <c r="EP19" i="41"/>
  <c r="EQ19" i="41" s="1"/>
  <c r="ER19" i="41" s="1"/>
  <c r="EP18" i="41"/>
  <c r="EQ18" i="41" s="1"/>
  <c r="ER18" i="41" s="1"/>
  <c r="EP17" i="41"/>
  <c r="EQ17" i="41" s="1"/>
  <c r="ER17" i="41" s="1"/>
  <c r="EP16" i="41"/>
  <c r="EQ16" i="41" s="1"/>
  <c r="ER16" i="41" s="1"/>
  <c r="EP15" i="41"/>
  <c r="EQ15" i="41" s="1"/>
  <c r="ER15" i="41" s="1"/>
  <c r="EP14" i="41"/>
  <c r="EQ14" i="41" s="1"/>
  <c r="ER14" i="41" s="1"/>
  <c r="EP13" i="41"/>
  <c r="EQ13" i="41" s="1"/>
  <c r="ER13" i="41" s="1"/>
  <c r="EP12" i="41"/>
  <c r="EQ12" i="41" s="1"/>
  <c r="ES35" i="41" l="1"/>
  <c r="ET35" i="41" s="1"/>
  <c r="EU35" i="41" s="1"/>
  <c r="ES49" i="41"/>
  <c r="ET49" i="41" s="1"/>
  <c r="EU49" i="41" s="1"/>
  <c r="ES16" i="41"/>
  <c r="ET16" i="41" s="1"/>
  <c r="EU16" i="41" s="1"/>
  <c r="ES28" i="41"/>
  <c r="ET28" i="41" s="1"/>
  <c r="EU28" i="41" s="1"/>
  <c r="ES40" i="41"/>
  <c r="ET40" i="41" s="1"/>
  <c r="EU40" i="41" s="1"/>
  <c r="ES52" i="41"/>
  <c r="ET52" i="41" s="1"/>
  <c r="EU52" i="41" s="1"/>
  <c r="ES64" i="41"/>
  <c r="ET64" i="41" s="1"/>
  <c r="EU64" i="41" s="1"/>
  <c r="ES76" i="41"/>
  <c r="ET76" i="41" s="1"/>
  <c r="EU76" i="41" s="1"/>
  <c r="ES88" i="41"/>
  <c r="ET88" i="41" s="1"/>
  <c r="EU88" i="41" s="1"/>
  <c r="ES89" i="41"/>
  <c r="ET89" i="41" s="1"/>
  <c r="EU89" i="41" s="1"/>
  <c r="ES54" i="41"/>
  <c r="ET54" i="41" s="1"/>
  <c r="EU54" i="41" s="1"/>
  <c r="ES19" i="41"/>
  <c r="ET19" i="41" s="1"/>
  <c r="EU19" i="41" s="1"/>
  <c r="ES31" i="41"/>
  <c r="ET31" i="41" s="1"/>
  <c r="EU31" i="41" s="1"/>
  <c r="ES43" i="41"/>
  <c r="ET43" i="41" s="1"/>
  <c r="EU43" i="41" s="1"/>
  <c r="ES55" i="41"/>
  <c r="ET55" i="41" s="1"/>
  <c r="EU55" i="41" s="1"/>
  <c r="ES67" i="41"/>
  <c r="ET67" i="41" s="1"/>
  <c r="EU67" i="41" s="1"/>
  <c r="ES79" i="41"/>
  <c r="ET79" i="41" s="1"/>
  <c r="EU79" i="41" s="1"/>
  <c r="ES91" i="41"/>
  <c r="ET91" i="41" s="1"/>
  <c r="EU91" i="41" s="1"/>
  <c r="ES53" i="41"/>
  <c r="ET53" i="41" s="1"/>
  <c r="EU53" i="41" s="1"/>
  <c r="ES42" i="41"/>
  <c r="ET42" i="41" s="1"/>
  <c r="EU42" i="41" s="1"/>
  <c r="ES66" i="41"/>
  <c r="ET66" i="41" s="1"/>
  <c r="EU66" i="41" s="1"/>
  <c r="ES32" i="41"/>
  <c r="ET32" i="41" s="1"/>
  <c r="EU32" i="41" s="1"/>
  <c r="ES44" i="41"/>
  <c r="ET44" i="41" s="1"/>
  <c r="EU44" i="41" s="1"/>
  <c r="ES56" i="41"/>
  <c r="ET56" i="41" s="1"/>
  <c r="EU56" i="41" s="1"/>
  <c r="ES68" i="41"/>
  <c r="ET68" i="41" s="1"/>
  <c r="EU68" i="41" s="1"/>
  <c r="ES80" i="41"/>
  <c r="ET80" i="41" s="1"/>
  <c r="EU80" i="41" s="1"/>
  <c r="ES92" i="41"/>
  <c r="ET92" i="41" s="1"/>
  <c r="EU92" i="41" s="1"/>
  <c r="ES65" i="41"/>
  <c r="ET65" i="41" s="1"/>
  <c r="EU65" i="41" s="1"/>
  <c r="ES30" i="41"/>
  <c r="ET30" i="41" s="1"/>
  <c r="EU30" i="41" s="1"/>
  <c r="ES78" i="41"/>
  <c r="ET78" i="41" s="1"/>
  <c r="EU78" i="41" s="1"/>
  <c r="ES20" i="41"/>
  <c r="ET20" i="41" s="1"/>
  <c r="EU20" i="41" s="1"/>
  <c r="ES21" i="41"/>
  <c r="ET21" i="41" s="1"/>
  <c r="EU21" i="41" s="1"/>
  <c r="ES33" i="41"/>
  <c r="ET33" i="41" s="1"/>
  <c r="EU33" i="41" s="1"/>
  <c r="ES45" i="41"/>
  <c r="ET45" i="41" s="1"/>
  <c r="EU45" i="41" s="1"/>
  <c r="ES57" i="41"/>
  <c r="ET57" i="41" s="1"/>
  <c r="EU57" i="41" s="1"/>
  <c r="ES69" i="41"/>
  <c r="ET69" i="41" s="1"/>
  <c r="EU69" i="41" s="1"/>
  <c r="ES81" i="41"/>
  <c r="ET81" i="41" s="1"/>
  <c r="EU81" i="41" s="1"/>
  <c r="ES93" i="41"/>
  <c r="ET93" i="41" s="1"/>
  <c r="EU93" i="41" s="1"/>
  <c r="ES18" i="41"/>
  <c r="ET18" i="41" s="1"/>
  <c r="EU18" i="41" s="1"/>
  <c r="ES90" i="41"/>
  <c r="ET90" i="41" s="1"/>
  <c r="EU90" i="41" s="1"/>
  <c r="ES22" i="41"/>
  <c r="ET22" i="41" s="1"/>
  <c r="EU22" i="41" s="1"/>
  <c r="ES34" i="41"/>
  <c r="ET34" i="41" s="1"/>
  <c r="EU34" i="41" s="1"/>
  <c r="ES46" i="41"/>
  <c r="ET46" i="41" s="1"/>
  <c r="EU46" i="41" s="1"/>
  <c r="ES58" i="41"/>
  <c r="ET58" i="41" s="1"/>
  <c r="EU58" i="41" s="1"/>
  <c r="ES70" i="41"/>
  <c r="ET70" i="41" s="1"/>
  <c r="EU70" i="41" s="1"/>
  <c r="ES82" i="41"/>
  <c r="ET82" i="41" s="1"/>
  <c r="EU82" i="41" s="1"/>
  <c r="ES94" i="41"/>
  <c r="ET94" i="41" s="1"/>
  <c r="EU94" i="41" s="1"/>
  <c r="ES41" i="41"/>
  <c r="ET41" i="41" s="1"/>
  <c r="EU41" i="41" s="1"/>
  <c r="ES59" i="41"/>
  <c r="ET59" i="41" s="1"/>
  <c r="EU59" i="41" s="1"/>
  <c r="ES83" i="41"/>
  <c r="ET83" i="41" s="1"/>
  <c r="EU83" i="41" s="1"/>
  <c r="ES95" i="41"/>
  <c r="ET95" i="41" s="1"/>
  <c r="EU95" i="41" s="1"/>
  <c r="ES29" i="41"/>
  <c r="ET29" i="41" s="1"/>
  <c r="EU29" i="41" s="1"/>
  <c r="ES47" i="41"/>
  <c r="ET47" i="41" s="1"/>
  <c r="EU47" i="41" s="1"/>
  <c r="ES71" i="41"/>
  <c r="ET71" i="41" s="1"/>
  <c r="EU71" i="41" s="1"/>
  <c r="ES24" i="41"/>
  <c r="ET24" i="41" s="1"/>
  <c r="EU24" i="41" s="1"/>
  <c r="ES36" i="41"/>
  <c r="ET36" i="41" s="1"/>
  <c r="EU36" i="41" s="1"/>
  <c r="ES48" i="41"/>
  <c r="ET48" i="41" s="1"/>
  <c r="EU48" i="41" s="1"/>
  <c r="ES60" i="41"/>
  <c r="ET60" i="41" s="1"/>
  <c r="EU60" i="41" s="1"/>
  <c r="ES72" i="41"/>
  <c r="ET72" i="41" s="1"/>
  <c r="EU72" i="41" s="1"/>
  <c r="ES84" i="41"/>
  <c r="ET84" i="41" s="1"/>
  <c r="EU84" i="41" s="1"/>
  <c r="ES96" i="41"/>
  <c r="ET96" i="41" s="1"/>
  <c r="EU96" i="41" s="1"/>
  <c r="ES17" i="41"/>
  <c r="ET17" i="41" s="1"/>
  <c r="EU17" i="41" s="1"/>
  <c r="ES13" i="41"/>
  <c r="ET13" i="41" s="1"/>
  <c r="EU13" i="41" s="1"/>
  <c r="ES61" i="41"/>
  <c r="ET61" i="41" s="1"/>
  <c r="EU61" i="41" s="1"/>
  <c r="ES97" i="41"/>
  <c r="ET97" i="41" s="1"/>
  <c r="EU97" i="41" s="1"/>
  <c r="ES23" i="41"/>
  <c r="ET23" i="41" s="1"/>
  <c r="EU23" i="41" s="1"/>
  <c r="ES37" i="41"/>
  <c r="ET37" i="41" s="1"/>
  <c r="EU37" i="41" s="1"/>
  <c r="ES85" i="41"/>
  <c r="ET85" i="41" s="1"/>
  <c r="EU85" i="41" s="1"/>
  <c r="ES14" i="41"/>
  <c r="ET14" i="41" s="1"/>
  <c r="EU14" i="41" s="1"/>
  <c r="ES26" i="41"/>
  <c r="ET26" i="41" s="1"/>
  <c r="EU26" i="41" s="1"/>
  <c r="ES38" i="41"/>
  <c r="ET38" i="41" s="1"/>
  <c r="EU38" i="41" s="1"/>
  <c r="ES50" i="41"/>
  <c r="ET50" i="41" s="1"/>
  <c r="EU50" i="41" s="1"/>
  <c r="ES62" i="41"/>
  <c r="ET62" i="41" s="1"/>
  <c r="EU62" i="41" s="1"/>
  <c r="ES74" i="41"/>
  <c r="ET74" i="41" s="1"/>
  <c r="EU74" i="41" s="1"/>
  <c r="ES86" i="41"/>
  <c r="ET86" i="41" s="1"/>
  <c r="EU86" i="41" s="1"/>
  <c r="ES98" i="41"/>
  <c r="ET98" i="41" s="1"/>
  <c r="EU98" i="41" s="1"/>
  <c r="ES77" i="41"/>
  <c r="ET77" i="41" s="1"/>
  <c r="EU77" i="41" s="1"/>
  <c r="ES25" i="41"/>
  <c r="ET25" i="41" s="1"/>
  <c r="EU25" i="41" s="1"/>
  <c r="ES73" i="41"/>
  <c r="ET73" i="41" s="1"/>
  <c r="EU73" i="41" s="1"/>
  <c r="ES15" i="41"/>
  <c r="ET15" i="41" s="1"/>
  <c r="EU15" i="41" s="1"/>
  <c r="ES27" i="41"/>
  <c r="ET27" i="41" s="1"/>
  <c r="EU27" i="41" s="1"/>
  <c r="ES39" i="41"/>
  <c r="ET39" i="41" s="1"/>
  <c r="EU39" i="41" s="1"/>
  <c r="ES51" i="41"/>
  <c r="ET51" i="41" s="1"/>
  <c r="EU51" i="41" s="1"/>
  <c r="ES63" i="41"/>
  <c r="ET63" i="41" s="1"/>
  <c r="EU63" i="41" s="1"/>
  <c r="ES75" i="41"/>
  <c r="ET75" i="41" s="1"/>
  <c r="EU75" i="41" s="1"/>
  <c r="ES87" i="41"/>
  <c r="ET87" i="41" s="1"/>
  <c r="EU87" i="41" s="1"/>
  <c r="ES99" i="41"/>
  <c r="ET99" i="41" s="1"/>
  <c r="EU99" i="41" s="1"/>
  <c r="ER12" i="41"/>
  <c r="ES12" i="41" s="1"/>
  <c r="ET12" i="41" l="1"/>
  <c r="EU12" i="41" s="1"/>
  <c r="DS54" i="41"/>
  <c r="DV54" i="41"/>
  <c r="DZ99" i="41"/>
  <c r="DY99" i="41"/>
  <c r="DZ98" i="41"/>
  <c r="DY98" i="41"/>
  <c r="DZ97" i="41"/>
  <c r="DY97" i="41"/>
  <c r="DZ96" i="41"/>
  <c r="DY96" i="41"/>
  <c r="DZ95" i="41"/>
  <c r="DY95" i="41"/>
  <c r="DZ94" i="41"/>
  <c r="DY94" i="41"/>
  <c r="DZ93" i="41"/>
  <c r="DY93" i="41"/>
  <c r="DZ92" i="41"/>
  <c r="DY92" i="41"/>
  <c r="DZ91" i="41"/>
  <c r="DY91" i="41"/>
  <c r="DZ90" i="41"/>
  <c r="DY90" i="41"/>
  <c r="DZ89" i="41"/>
  <c r="DY89" i="41"/>
  <c r="DZ88" i="41"/>
  <c r="DY88" i="41"/>
  <c r="DZ87" i="41"/>
  <c r="DY87" i="41"/>
  <c r="DZ86" i="41"/>
  <c r="DY86" i="41"/>
  <c r="DZ85" i="41"/>
  <c r="DY85" i="41"/>
  <c r="DZ84" i="41"/>
  <c r="DY84" i="41"/>
  <c r="DZ83" i="41"/>
  <c r="DY83" i="41"/>
  <c r="DZ82" i="41"/>
  <c r="DY82" i="41"/>
  <c r="DZ81" i="41"/>
  <c r="DY81" i="41"/>
  <c r="DZ80" i="41"/>
  <c r="DY80" i="41"/>
  <c r="DZ79" i="41"/>
  <c r="DY79" i="41"/>
  <c r="DZ78" i="41"/>
  <c r="DY78" i="41"/>
  <c r="DZ77" i="41"/>
  <c r="DY77" i="41"/>
  <c r="DZ76" i="41"/>
  <c r="DY76" i="41"/>
  <c r="DZ75" i="41"/>
  <c r="DY75" i="41"/>
  <c r="DZ74" i="41"/>
  <c r="DY74" i="41"/>
  <c r="DZ73" i="41"/>
  <c r="DY73" i="41"/>
  <c r="DZ72" i="41"/>
  <c r="DY72" i="41"/>
  <c r="DZ71" i="41"/>
  <c r="DY71" i="41"/>
  <c r="DZ70" i="41"/>
  <c r="DY70" i="41"/>
  <c r="DZ69" i="41"/>
  <c r="DY69" i="41"/>
  <c r="DZ68" i="41"/>
  <c r="DY68" i="41"/>
  <c r="DZ67" i="41"/>
  <c r="DY67" i="41"/>
  <c r="DZ66" i="41"/>
  <c r="DY66" i="41"/>
  <c r="DZ65" i="41"/>
  <c r="DY65" i="41"/>
  <c r="DZ64" i="41"/>
  <c r="DY64" i="41"/>
  <c r="DZ63" i="41"/>
  <c r="DY63" i="41"/>
  <c r="DZ62" i="41"/>
  <c r="DY62" i="41"/>
  <c r="DZ61" i="41"/>
  <c r="DY61" i="41"/>
  <c r="DZ60" i="41"/>
  <c r="DY60" i="41"/>
  <c r="DZ59" i="41"/>
  <c r="DY59" i="41"/>
  <c r="DZ58" i="41"/>
  <c r="DY58" i="41"/>
  <c r="DZ57" i="41"/>
  <c r="DY57" i="41"/>
  <c r="DZ56" i="41"/>
  <c r="DY56" i="41"/>
  <c r="DZ55" i="41"/>
  <c r="DY55" i="41"/>
  <c r="DZ54" i="41"/>
  <c r="DY54" i="41"/>
  <c r="DZ53" i="41"/>
  <c r="DY53" i="41"/>
  <c r="DZ52" i="41"/>
  <c r="DY52" i="41"/>
  <c r="DZ51" i="41"/>
  <c r="DY51" i="41"/>
  <c r="DZ50" i="41"/>
  <c r="DY50" i="41"/>
  <c r="DZ49" i="41"/>
  <c r="DY49" i="41"/>
  <c r="DZ48" i="41"/>
  <c r="DY48" i="41"/>
  <c r="DZ47" i="41"/>
  <c r="DY47" i="41"/>
  <c r="DZ46" i="41"/>
  <c r="DY46" i="41"/>
  <c r="DZ45" i="41"/>
  <c r="DY45" i="41"/>
  <c r="DZ44" i="41"/>
  <c r="DY44" i="41"/>
  <c r="DZ43" i="41"/>
  <c r="DY43" i="41"/>
  <c r="DZ42" i="41"/>
  <c r="DY42" i="41"/>
  <c r="DZ41" i="41"/>
  <c r="DY41" i="41"/>
  <c r="DZ40" i="41"/>
  <c r="DY40" i="41"/>
  <c r="DZ39" i="41"/>
  <c r="DY39" i="41"/>
  <c r="DZ38" i="41"/>
  <c r="DY38" i="41"/>
  <c r="DZ37" i="41"/>
  <c r="DY37" i="41"/>
  <c r="DZ36" i="41"/>
  <c r="DY36" i="41"/>
  <c r="DZ35" i="41"/>
  <c r="DY35" i="41"/>
  <c r="DZ34" i="41"/>
  <c r="DY34" i="41"/>
  <c r="DZ33" i="41"/>
  <c r="DY33" i="41"/>
  <c r="DZ32" i="41"/>
  <c r="DY32" i="41"/>
  <c r="DZ31" i="4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99" i="41"/>
  <c r="DV99" i="41"/>
  <c r="DW98" i="41"/>
  <c r="DV98" i="41"/>
  <c r="DW97" i="41"/>
  <c r="DV97" i="41"/>
  <c r="DW96" i="41"/>
  <c r="DV96" i="41"/>
  <c r="DW95" i="41"/>
  <c r="DV95" i="41"/>
  <c r="DW94" i="41"/>
  <c r="DV94" i="41"/>
  <c r="DW93" i="41"/>
  <c r="DV93" i="41"/>
  <c r="DW92" i="41"/>
  <c r="DV92" i="41"/>
  <c r="DW91" i="41"/>
  <c r="DV91" i="41"/>
  <c r="DW90" i="41"/>
  <c r="DV90" i="41"/>
  <c r="DW89" i="41"/>
  <c r="DV89" i="41"/>
  <c r="DW88" i="41"/>
  <c r="DV88" i="41"/>
  <c r="DW87" i="41"/>
  <c r="DV87" i="41"/>
  <c r="DW86" i="41"/>
  <c r="DV86" i="41"/>
  <c r="DW85" i="41"/>
  <c r="DV85" i="41"/>
  <c r="DW84" i="41"/>
  <c r="DV84" i="41"/>
  <c r="DW83" i="41"/>
  <c r="DV83" i="41"/>
  <c r="DW82" i="41"/>
  <c r="DV82" i="41"/>
  <c r="DW81" i="41"/>
  <c r="DV81" i="41"/>
  <c r="DW80" i="41"/>
  <c r="DV80" i="41"/>
  <c r="DW79" i="41"/>
  <c r="DV79" i="41"/>
  <c r="DW78" i="41"/>
  <c r="DV78" i="41"/>
  <c r="DW77" i="41"/>
  <c r="DV77" i="41"/>
  <c r="DW76" i="41"/>
  <c r="DV76" i="41"/>
  <c r="DW75" i="41"/>
  <c r="DV75" i="41"/>
  <c r="DW74" i="41"/>
  <c r="DV74" i="41"/>
  <c r="DW73" i="41"/>
  <c r="DV73" i="41"/>
  <c r="DW72" i="41"/>
  <c r="DV72" i="41"/>
  <c r="DW71" i="41"/>
  <c r="DV71" i="41"/>
  <c r="DW70" i="41"/>
  <c r="DV70" i="41"/>
  <c r="DW69" i="41"/>
  <c r="DV69" i="41"/>
  <c r="DW68" i="41"/>
  <c r="DV68" i="41"/>
  <c r="DW67" i="41"/>
  <c r="DV67" i="41"/>
  <c r="DW66" i="41"/>
  <c r="DV66" i="41"/>
  <c r="DW65" i="41"/>
  <c r="DV65" i="41"/>
  <c r="DW64" i="41"/>
  <c r="DV64" i="41"/>
  <c r="DW63" i="41"/>
  <c r="DV63" i="41"/>
  <c r="DW62" i="41"/>
  <c r="DV62" i="41"/>
  <c r="DW61" i="41"/>
  <c r="DV61" i="41"/>
  <c r="DW60" i="41"/>
  <c r="DV60" i="41"/>
  <c r="DW59" i="41"/>
  <c r="DV59" i="41"/>
  <c r="DW58" i="41"/>
  <c r="DV58" i="41"/>
  <c r="DW57" i="41"/>
  <c r="DV57" i="41"/>
  <c r="DW56" i="41"/>
  <c r="DV56" i="41"/>
  <c r="DW55" i="41"/>
  <c r="DV55" i="41"/>
  <c r="DW54" i="41"/>
  <c r="DW53" i="41"/>
  <c r="DV53" i="41"/>
  <c r="DW52" i="41"/>
  <c r="DV52" i="41"/>
  <c r="DW51" i="41"/>
  <c r="DV51" i="41"/>
  <c r="DW50" i="41"/>
  <c r="DV50" i="41"/>
  <c r="DW49" i="41"/>
  <c r="DV49" i="41"/>
  <c r="DW48" i="41"/>
  <c r="DV48" i="41"/>
  <c r="DW47" i="41"/>
  <c r="DV47" i="41"/>
  <c r="DW46" i="41"/>
  <c r="DV46" i="41"/>
  <c r="DW45" i="41"/>
  <c r="DV45" i="41"/>
  <c r="DW44" i="41"/>
  <c r="DV44" i="41"/>
  <c r="DW43" i="41"/>
  <c r="DV43" i="41"/>
  <c r="DW42" i="41"/>
  <c r="DV42" i="41"/>
  <c r="DW41" i="41"/>
  <c r="DV41" i="41"/>
  <c r="DW40" i="41"/>
  <c r="DV40" i="41"/>
  <c r="DW39" i="41"/>
  <c r="DV39" i="41"/>
  <c r="DW38" i="41"/>
  <c r="DV38" i="41"/>
  <c r="DW37" i="41"/>
  <c r="DV37" i="41"/>
  <c r="DW36" i="41"/>
  <c r="DV36" i="41"/>
  <c r="DW35" i="41"/>
  <c r="DV35" i="41"/>
  <c r="DW34" i="41"/>
  <c r="DV34" i="41"/>
  <c r="DW33" i="41"/>
  <c r="DV33" i="41"/>
  <c r="DW32" i="41"/>
  <c r="DV3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99" i="41"/>
  <c r="DS99" i="41"/>
  <c r="DT98" i="41"/>
  <c r="DS98" i="41"/>
  <c r="DT97" i="41"/>
  <c r="DS97" i="41"/>
  <c r="DT96" i="41"/>
  <c r="DS96" i="41"/>
  <c r="DT95" i="41"/>
  <c r="DS95" i="41"/>
  <c r="DT94" i="41"/>
  <c r="DS94" i="41"/>
  <c r="DT93" i="41"/>
  <c r="DS93" i="41"/>
  <c r="DT92" i="41"/>
  <c r="DS92" i="41"/>
  <c r="DT91" i="41"/>
  <c r="DS91" i="41"/>
  <c r="DT90" i="41"/>
  <c r="DS90" i="41"/>
  <c r="DT89" i="41"/>
  <c r="DS89" i="41"/>
  <c r="DT88" i="41"/>
  <c r="DS88" i="41"/>
  <c r="DT87" i="41"/>
  <c r="DS87" i="41"/>
  <c r="DT86" i="41"/>
  <c r="DS86" i="41"/>
  <c r="DT85" i="41"/>
  <c r="DS85" i="41"/>
  <c r="DT84" i="41"/>
  <c r="DS84" i="41"/>
  <c r="DT83" i="41"/>
  <c r="DS83" i="41"/>
  <c r="DT82" i="41"/>
  <c r="DS82" i="41"/>
  <c r="DT81" i="41"/>
  <c r="DS81" i="41"/>
  <c r="DT80" i="41"/>
  <c r="DS80" i="41"/>
  <c r="DT79" i="41"/>
  <c r="DS79" i="41"/>
  <c r="DT78" i="41"/>
  <c r="DS78" i="41"/>
  <c r="DT77" i="41"/>
  <c r="DS77" i="41"/>
  <c r="DT76" i="41"/>
  <c r="DS76" i="41"/>
  <c r="DT75" i="41"/>
  <c r="DS75" i="41"/>
  <c r="DT74" i="41"/>
  <c r="DS74" i="41"/>
  <c r="DT73" i="41"/>
  <c r="DS73" i="41"/>
  <c r="DT72" i="41"/>
  <c r="DS72" i="41"/>
  <c r="DT71" i="41"/>
  <c r="DS71" i="41"/>
  <c r="DT70" i="41"/>
  <c r="DS70" i="41"/>
  <c r="DT69" i="41"/>
  <c r="DS69" i="41"/>
  <c r="DT68" i="41"/>
  <c r="DS68" i="41"/>
  <c r="DT67" i="41"/>
  <c r="DS67" i="41"/>
  <c r="DT66" i="41"/>
  <c r="DS66" i="41"/>
  <c r="DT65" i="41"/>
  <c r="DS65" i="41"/>
  <c r="DT64" i="41"/>
  <c r="DS64" i="41"/>
  <c r="DT63" i="41"/>
  <c r="DS63" i="41"/>
  <c r="DT62" i="41"/>
  <c r="DS62" i="41"/>
  <c r="DT61" i="41"/>
  <c r="DS61" i="41"/>
  <c r="DT60" i="41"/>
  <c r="DS60" i="41"/>
  <c r="DT59" i="41"/>
  <c r="DS59" i="41"/>
  <c r="DT58" i="41"/>
  <c r="DS58" i="41"/>
  <c r="DT57" i="41"/>
  <c r="DS57" i="41"/>
  <c r="DT56" i="41"/>
  <c r="DS56" i="41"/>
  <c r="DT55" i="41"/>
  <c r="DS55" i="41"/>
  <c r="DT54" i="41"/>
  <c r="DT53" i="41"/>
  <c r="DS53" i="41"/>
  <c r="DT52" i="41"/>
  <c r="DS52" i="41"/>
  <c r="DT51" i="41"/>
  <c r="DS51" i="41"/>
  <c r="DT50" i="41"/>
  <c r="DS50" i="41"/>
  <c r="DT49" i="41"/>
  <c r="DS49" i="41"/>
  <c r="DT48" i="41"/>
  <c r="DS48" i="41"/>
  <c r="DT47" i="41"/>
  <c r="DS47" i="41"/>
  <c r="DT46" i="41"/>
  <c r="DS46" i="41"/>
  <c r="DT45" i="41"/>
  <c r="DS45" i="41"/>
  <c r="DT44" i="41"/>
  <c r="DS44" i="41"/>
  <c r="DT43" i="41"/>
  <c r="DS43" i="41"/>
  <c r="DT42" i="41"/>
  <c r="DS42" i="41"/>
  <c r="DT41" i="41"/>
  <c r="DS41" i="41"/>
  <c r="DT40" i="41"/>
  <c r="DS40" i="41"/>
  <c r="DT39" i="41"/>
  <c r="DS39" i="41"/>
  <c r="DT38" i="41"/>
  <c r="DS38" i="41"/>
  <c r="DT37" i="41"/>
  <c r="DS37" i="41"/>
  <c r="DT36" i="41"/>
  <c r="DS36" i="41"/>
  <c r="DT35" i="41"/>
  <c r="DS35" i="41"/>
  <c r="DT34" i="41"/>
  <c r="DS34" i="41"/>
  <c r="DT33" i="41"/>
  <c r="DS33" i="41"/>
  <c r="DT32" i="41"/>
  <c r="DS3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99" i="41"/>
  <c r="DO98" i="41"/>
  <c r="DO97" i="41"/>
  <c r="DO96" i="41"/>
  <c r="DO95" i="41"/>
  <c r="DO94" i="41"/>
  <c r="DO93" i="41"/>
  <c r="DO92" i="41"/>
  <c r="DO91" i="41"/>
  <c r="DO90" i="41"/>
  <c r="DO89" i="41"/>
  <c r="DO88" i="41"/>
  <c r="DO87" i="41"/>
  <c r="DO86" i="41"/>
  <c r="DO85" i="41"/>
  <c r="DO84" i="41"/>
  <c r="DO83" i="41"/>
  <c r="DO82" i="41"/>
  <c r="DO81" i="41"/>
  <c r="DO80" i="41"/>
  <c r="DO79" i="41"/>
  <c r="DO78" i="41"/>
  <c r="DO77" i="41"/>
  <c r="DO76" i="41"/>
  <c r="DO75" i="41"/>
  <c r="DO74" i="41"/>
  <c r="DO73" i="41"/>
  <c r="DO72" i="41"/>
  <c r="DO71" i="41"/>
  <c r="DO70" i="41"/>
  <c r="DO69" i="41"/>
  <c r="DO68" i="41"/>
  <c r="DO67" i="41"/>
  <c r="DO66" i="41"/>
  <c r="DO65" i="41"/>
  <c r="DO64" i="41"/>
  <c r="DO63" i="41"/>
  <c r="DO62" i="41"/>
  <c r="DO61" i="41"/>
  <c r="DO60" i="41"/>
  <c r="DO59" i="41"/>
  <c r="DO58" i="41"/>
  <c r="DO57" i="41"/>
  <c r="DO56" i="41"/>
  <c r="DO55" i="41"/>
  <c r="DO54" i="41"/>
  <c r="DO53" i="41"/>
  <c r="DO52" i="41"/>
  <c r="DO51" i="41"/>
  <c r="DO50" i="41"/>
  <c r="DO49" i="41"/>
  <c r="DO48" i="41"/>
  <c r="DO47" i="41"/>
  <c r="DO46" i="41"/>
  <c r="DO45" i="41"/>
  <c r="DO44" i="41"/>
  <c r="DO43" i="41"/>
  <c r="DO42" i="41"/>
  <c r="DO41" i="41"/>
  <c r="DO40" i="41"/>
  <c r="DO39" i="41"/>
  <c r="DO38" i="41"/>
  <c r="DO37" i="41"/>
  <c r="DO36" i="41"/>
  <c r="DO35" i="41"/>
  <c r="DO34" i="41"/>
  <c r="DO33" i="41"/>
  <c r="DO32" i="41"/>
  <c r="DO31" i="41"/>
  <c r="DO30" i="41"/>
  <c r="DO29" i="41"/>
  <c r="DO28" i="41"/>
  <c r="DO27" i="41"/>
  <c r="DO26" i="41"/>
  <c r="DO25" i="41"/>
  <c r="DO24" i="41"/>
  <c r="DO23" i="41"/>
  <c r="DO22" i="41"/>
  <c r="DO21" i="41"/>
  <c r="DO20" i="41"/>
  <c r="DO19" i="41"/>
  <c r="DO18" i="41"/>
  <c r="DO17" i="41"/>
  <c r="DO16" i="41"/>
  <c r="DO15" i="41"/>
  <c r="DO14" i="41"/>
  <c r="DO13" i="41"/>
  <c r="DO12" i="41"/>
  <c r="DM99" i="41"/>
  <c r="DK99" i="41"/>
  <c r="DM98" i="41"/>
  <c r="DK98" i="41"/>
  <c r="DM97" i="41"/>
  <c r="DK97" i="41"/>
  <c r="DM96" i="41"/>
  <c r="DK96" i="41"/>
  <c r="DM95" i="41"/>
  <c r="DK95" i="41"/>
  <c r="DM94" i="41"/>
  <c r="DK94" i="41"/>
  <c r="DM93" i="41"/>
  <c r="DK93" i="41"/>
  <c r="DM92" i="41"/>
  <c r="DK92" i="41"/>
  <c r="DM91" i="41"/>
  <c r="DK91" i="41"/>
  <c r="DM90" i="41"/>
  <c r="DK90" i="41"/>
  <c r="DM89" i="41"/>
  <c r="DK89" i="41"/>
  <c r="DM88" i="41"/>
  <c r="DK88" i="41"/>
  <c r="DM87" i="41"/>
  <c r="DK87" i="41"/>
  <c r="DM86" i="41"/>
  <c r="DK86" i="41"/>
  <c r="DM85" i="41"/>
  <c r="DK85" i="41"/>
  <c r="DM84" i="41"/>
  <c r="DK84" i="41"/>
  <c r="DM83" i="41"/>
  <c r="DK83" i="41"/>
  <c r="DM82" i="41"/>
  <c r="DK82" i="41"/>
  <c r="DM81" i="41"/>
  <c r="DK81" i="41"/>
  <c r="DM80" i="41"/>
  <c r="DK80" i="41"/>
  <c r="DM79" i="41"/>
  <c r="DK79" i="41"/>
  <c r="DM78" i="41"/>
  <c r="DK78" i="41"/>
  <c r="DM77" i="41"/>
  <c r="DK77" i="41"/>
  <c r="DM76" i="41"/>
  <c r="DK76" i="41"/>
  <c r="DM75" i="41"/>
  <c r="DK75" i="41"/>
  <c r="DM74" i="41"/>
  <c r="DK74" i="41"/>
  <c r="DM73" i="41"/>
  <c r="DK73" i="41"/>
  <c r="DM72" i="41"/>
  <c r="DK72" i="41"/>
  <c r="DM71" i="41"/>
  <c r="DK71" i="41"/>
  <c r="DM70" i="41"/>
  <c r="DK70" i="41"/>
  <c r="DM69" i="41"/>
  <c r="DK69" i="41"/>
  <c r="DM68" i="41"/>
  <c r="DK68" i="41"/>
  <c r="DM67" i="41"/>
  <c r="DK67" i="41"/>
  <c r="DM66" i="41"/>
  <c r="DK66" i="41"/>
  <c r="DM65" i="41"/>
  <c r="DK65" i="41"/>
  <c r="DM64" i="41"/>
  <c r="DK64" i="41"/>
  <c r="DM63" i="41"/>
  <c r="DK63" i="41"/>
  <c r="DM62" i="41"/>
  <c r="DK62" i="41"/>
  <c r="DM61" i="41"/>
  <c r="DK61" i="41"/>
  <c r="DM60" i="41"/>
  <c r="DK60" i="41"/>
  <c r="DM59" i="41"/>
  <c r="DK59" i="41"/>
  <c r="DM58" i="41"/>
  <c r="DK58" i="41"/>
  <c r="DM57" i="41"/>
  <c r="DK57" i="41"/>
  <c r="DM56" i="41"/>
  <c r="DK56" i="41"/>
  <c r="DM55" i="41"/>
  <c r="DK55" i="41"/>
  <c r="DM54" i="41"/>
  <c r="DK54" i="41"/>
  <c r="DM53" i="41"/>
  <c r="DK53" i="41"/>
  <c r="DM52" i="41"/>
  <c r="DK52" i="41"/>
  <c r="DM51" i="41"/>
  <c r="DK51" i="41"/>
  <c r="DM50" i="41"/>
  <c r="DK50" i="41"/>
  <c r="DM49" i="41"/>
  <c r="DK49" i="41"/>
  <c r="DM48" i="41"/>
  <c r="DK48" i="41"/>
  <c r="DM47" i="41"/>
  <c r="DK47" i="41"/>
  <c r="DM46" i="41"/>
  <c r="DK46" i="41"/>
  <c r="DM45" i="41"/>
  <c r="DK45" i="41"/>
  <c r="DM44" i="41"/>
  <c r="DK44" i="41"/>
  <c r="DM43" i="41"/>
  <c r="DK43" i="41"/>
  <c r="DM42" i="41"/>
  <c r="DK42" i="41"/>
  <c r="DM41" i="41"/>
  <c r="DK41" i="41"/>
  <c r="DM40" i="41"/>
  <c r="DK40" i="41"/>
  <c r="DM39" i="41"/>
  <c r="DK39" i="41"/>
  <c r="DM38" i="41"/>
  <c r="DK38" i="41"/>
  <c r="DM37" i="41"/>
  <c r="DK37" i="41"/>
  <c r="DM36" i="41"/>
  <c r="DK36" i="41"/>
  <c r="DM35" i="41"/>
  <c r="DK35" i="41"/>
  <c r="DM34" i="41"/>
  <c r="DK34" i="41"/>
  <c r="DM33" i="41"/>
  <c r="DK33" i="41"/>
  <c r="DM32" i="41"/>
  <c r="DK3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51" i="41" l="1"/>
  <c r="DN51" i="41"/>
  <c r="DP51" i="41"/>
  <c r="EA51" i="41"/>
  <c r="DL60" i="41"/>
  <c r="DX51" i="41"/>
  <c r="DX98" i="41"/>
  <c r="EA27" i="41"/>
  <c r="EA43" i="41"/>
  <c r="EA63" i="41"/>
  <c r="EA71" i="41"/>
  <c r="EA87" i="41"/>
  <c r="EA18" i="41"/>
  <c r="DL18" i="41"/>
  <c r="DL74" i="41"/>
  <c r="DL94" i="41"/>
  <c r="DX58" i="41"/>
  <c r="EA15" i="41"/>
  <c r="DL14" i="41"/>
  <c r="DL16" i="41"/>
  <c r="DL24" i="41"/>
  <c r="DL30" i="41"/>
  <c r="DL31" i="41"/>
  <c r="DQ77" i="41"/>
  <c r="DU51" i="41"/>
  <c r="DX30" i="41"/>
  <c r="DN28" i="41"/>
  <c r="DL36" i="41"/>
  <c r="DQ59" i="41"/>
  <c r="DX97" i="41"/>
  <c r="DL27" i="41"/>
  <c r="DU28" i="41"/>
  <c r="DU52" i="41"/>
  <c r="DL42" i="41"/>
  <c r="DL47" i="41"/>
  <c r="DQ91" i="41"/>
  <c r="DQ93" i="41"/>
  <c r="DL97" i="41"/>
  <c r="DL15" i="41"/>
  <c r="DQ79" i="41"/>
  <c r="DL28" i="41"/>
  <c r="DN42" i="41"/>
  <c r="DL62" i="41"/>
  <c r="DQ65" i="41"/>
  <c r="DQ87" i="41"/>
  <c r="DQ99" i="41"/>
  <c r="DU15" i="41"/>
  <c r="DL12" i="41"/>
  <c r="DN16" i="41"/>
  <c r="DN23" i="41"/>
  <c r="DL34" i="41"/>
  <c r="DL41" i="41"/>
  <c r="DQ43" i="41"/>
  <c r="DL54" i="41"/>
  <c r="DQ63" i="41"/>
  <c r="DL72" i="41"/>
  <c r="DL71" i="41"/>
  <c r="DL75" i="41"/>
  <c r="DL78" i="41"/>
  <c r="DQ80" i="41"/>
  <c r="DQ89" i="41"/>
  <c r="DQ90" i="41"/>
  <c r="DX34" i="41"/>
  <c r="DN14" i="41"/>
  <c r="DL25" i="41"/>
  <c r="DQ27" i="41"/>
  <c r="DL35" i="41"/>
  <c r="DL48" i="41"/>
  <c r="DQ47" i="41"/>
  <c r="DL59" i="41"/>
  <c r="DL89" i="41"/>
  <c r="DU29" i="41"/>
  <c r="DU39" i="41"/>
  <c r="DU95" i="41"/>
  <c r="DU94" i="41"/>
  <c r="DX14" i="41"/>
  <c r="DL22" i="41"/>
  <c r="DQ31" i="41"/>
  <c r="DL40" i="41"/>
  <c r="DL43" i="41"/>
  <c r="DL46" i="41"/>
  <c r="DQ57" i="41"/>
  <c r="DQ61" i="41"/>
  <c r="DL66" i="41"/>
  <c r="DQ68" i="41"/>
  <c r="DQ75" i="41"/>
  <c r="DQ85" i="41"/>
  <c r="DQ88" i="41"/>
  <c r="DX46" i="41"/>
  <c r="DU90" i="41"/>
  <c r="DL50" i="41"/>
  <c r="DQ69" i="41"/>
  <c r="DU12" i="41"/>
  <c r="DL17" i="41"/>
  <c r="DL29" i="41"/>
  <c r="DN31" i="41"/>
  <c r="DL33" i="41"/>
  <c r="DL37" i="41"/>
  <c r="DL45" i="41"/>
  <c r="DL49" i="41"/>
  <c r="DL53" i="41"/>
  <c r="DQ56" i="41"/>
  <c r="DL57" i="41"/>
  <c r="DQ60" i="41"/>
  <c r="DL61" i="41"/>
  <c r="DL65" i="41"/>
  <c r="DL69" i="41"/>
  <c r="DQ72" i="41"/>
  <c r="DL73" i="41"/>
  <c r="DQ76" i="41"/>
  <c r="DL77" i="41"/>
  <c r="DQ53" i="41"/>
  <c r="DU60" i="41"/>
  <c r="DX75" i="41"/>
  <c r="DX74" i="41"/>
  <c r="DL38" i="41"/>
  <c r="DL58" i="41"/>
  <c r="DL70" i="41"/>
  <c r="DL13" i="41"/>
  <c r="DL21" i="41"/>
  <c r="DN18" i="41"/>
  <c r="DL20" i="41"/>
  <c r="DQ21" i="41"/>
  <c r="DQ25" i="41"/>
  <c r="DL32" i="41"/>
  <c r="DQ37" i="41"/>
  <c r="DQ41" i="41"/>
  <c r="DL44" i="41"/>
  <c r="DL52" i="41"/>
  <c r="DL56" i="41"/>
  <c r="DL64" i="41"/>
  <c r="DL68" i="41"/>
  <c r="DL76" i="41"/>
  <c r="DQ81" i="41"/>
  <c r="DL82" i="41"/>
  <c r="DQ86" i="41"/>
  <c r="DQ92" i="41"/>
  <c r="DL95" i="41"/>
  <c r="DQ95" i="41"/>
  <c r="DL26" i="41"/>
  <c r="DQ16" i="41"/>
  <c r="DL19" i="41"/>
  <c r="DQ20" i="41"/>
  <c r="DL23" i="41"/>
  <c r="DQ32" i="41"/>
  <c r="DQ36" i="41"/>
  <c r="DL39" i="41"/>
  <c r="DN50" i="41"/>
  <c r="DQ48" i="41"/>
  <c r="DQ52" i="41"/>
  <c r="DL55" i="41"/>
  <c r="DL63" i="41"/>
  <c r="DQ64" i="41"/>
  <c r="DL67" i="41"/>
  <c r="DL81" i="41"/>
  <c r="DQ84" i="41"/>
  <c r="DQ96" i="41"/>
  <c r="DP73" i="41"/>
  <c r="DP95" i="41"/>
  <c r="DP99" i="41"/>
  <c r="DU16" i="41"/>
  <c r="DU25" i="41"/>
  <c r="DU20" i="41"/>
  <c r="DU30" i="41"/>
  <c r="DU69" i="41"/>
  <c r="DU68" i="41"/>
  <c r="DU98" i="41"/>
  <c r="DX17" i="41"/>
  <c r="DX18" i="41"/>
  <c r="DX31" i="41"/>
  <c r="DX38" i="41"/>
  <c r="DX50" i="41"/>
  <c r="DN72" i="41"/>
  <c r="DN71" i="41"/>
  <c r="DN70" i="41"/>
  <c r="DN69" i="41"/>
  <c r="DN68" i="41"/>
  <c r="DN67" i="41"/>
  <c r="DQ15" i="41"/>
  <c r="DU17" i="41"/>
  <c r="DU18" i="41"/>
  <c r="DU37" i="41"/>
  <c r="DU33" i="41"/>
  <c r="DU32" i="41"/>
  <c r="DU35" i="41"/>
  <c r="DU36" i="41"/>
  <c r="DU84" i="41"/>
  <c r="DX86" i="41"/>
  <c r="DX82" i="41"/>
  <c r="DX93" i="41"/>
  <c r="DX78" i="41"/>
  <c r="DQ12" i="41"/>
  <c r="DN12" i="41"/>
  <c r="DN13" i="41"/>
  <c r="DN15" i="41"/>
  <c r="DN17" i="41"/>
  <c r="DN19" i="41"/>
  <c r="DN20" i="41"/>
  <c r="DN21" i="41"/>
  <c r="DN22" i="41"/>
  <c r="DN24" i="41"/>
  <c r="DN25" i="41"/>
  <c r="DN26" i="41"/>
  <c r="DN27" i="41"/>
  <c r="DN29" i="41"/>
  <c r="DN30" i="41"/>
  <c r="DN32" i="41"/>
  <c r="DN33" i="41"/>
  <c r="DN35" i="41"/>
  <c r="DN37" i="41"/>
  <c r="DN39" i="41"/>
  <c r="DN41" i="41"/>
  <c r="DN43" i="41"/>
  <c r="DN45" i="41"/>
  <c r="DN47" i="41"/>
  <c r="DN49" i="41"/>
  <c r="DU64" i="41"/>
  <c r="DU63" i="41"/>
  <c r="DU80" i="41"/>
  <c r="DU79" i="41"/>
  <c r="DX27" i="41"/>
  <c r="DX23" i="41"/>
  <c r="DX19" i="41"/>
  <c r="DX24" i="41"/>
  <c r="DX20" i="41"/>
  <c r="DX26" i="41"/>
  <c r="DX22" i="41"/>
  <c r="DX94" i="41"/>
  <c r="DX95" i="41"/>
  <c r="DN34" i="41"/>
  <c r="DN36" i="41"/>
  <c r="DN38" i="41"/>
  <c r="DN40" i="41"/>
  <c r="DN44" i="41"/>
  <c r="DN46" i="41"/>
  <c r="DN48" i="41"/>
  <c r="DU24" i="41"/>
  <c r="DU31" i="41"/>
  <c r="DU48" i="41"/>
  <c r="DU47" i="41"/>
  <c r="DQ13" i="41"/>
  <c r="DQ17" i="41"/>
  <c r="DQ19" i="41"/>
  <c r="DQ23" i="41"/>
  <c r="DQ24" i="41"/>
  <c r="DQ28" i="41"/>
  <c r="DQ29" i="41"/>
  <c r="DQ33" i="41"/>
  <c r="DQ35" i="41"/>
  <c r="DQ39" i="41"/>
  <c r="DQ40" i="41"/>
  <c r="DQ44" i="41"/>
  <c r="DQ45" i="41"/>
  <c r="DQ49" i="41"/>
  <c r="DQ51" i="41"/>
  <c r="DQ55" i="41"/>
  <c r="DN62" i="41"/>
  <c r="DN66" i="41"/>
  <c r="DN65" i="41"/>
  <c r="DN64" i="41"/>
  <c r="DN63" i="41"/>
  <c r="DN61" i="41"/>
  <c r="DQ67" i="41"/>
  <c r="DQ71" i="41"/>
  <c r="DN76" i="41"/>
  <c r="DN75" i="41"/>
  <c r="DN74" i="41"/>
  <c r="DN73" i="41"/>
  <c r="DN93" i="41"/>
  <c r="DN92" i="41"/>
  <c r="DN91" i="41"/>
  <c r="DN90" i="41"/>
  <c r="DN89" i="41"/>
  <c r="DN88" i="41"/>
  <c r="DN87" i="41"/>
  <c r="DN86" i="41"/>
  <c r="DN85" i="41"/>
  <c r="DN84" i="41"/>
  <c r="DN83" i="41"/>
  <c r="DN82" i="41"/>
  <c r="DN81" i="41"/>
  <c r="DN80" i="41"/>
  <c r="DN79" i="41"/>
  <c r="DN78" i="41"/>
  <c r="DN77" i="41"/>
  <c r="DL80" i="41"/>
  <c r="DQ83" i="41"/>
  <c r="DL86" i="41"/>
  <c r="DL93" i="41"/>
  <c r="DN96" i="41"/>
  <c r="DN95" i="41"/>
  <c r="DN94" i="41"/>
  <c r="DQ98" i="41"/>
  <c r="DQ73" i="41"/>
  <c r="DQ94" i="41"/>
  <c r="DU38" i="41"/>
  <c r="DU40" i="41"/>
  <c r="DU43" i="41"/>
  <c r="DU44" i="41"/>
  <c r="DU73" i="41"/>
  <c r="DU74" i="41"/>
  <c r="DU75" i="41"/>
  <c r="DU76" i="41"/>
  <c r="DX89" i="41"/>
  <c r="DN60" i="41"/>
  <c r="DN56" i="41"/>
  <c r="DN54" i="41"/>
  <c r="DN52" i="41"/>
  <c r="DN59" i="41"/>
  <c r="DN58" i="41"/>
  <c r="DN57" i="41"/>
  <c r="DN55" i="41"/>
  <c r="DN53" i="41"/>
  <c r="DL79" i="41"/>
  <c r="DL83" i="41"/>
  <c r="DL90" i="41"/>
  <c r="DQ97" i="41"/>
  <c r="DL99" i="41"/>
  <c r="DL98" i="41"/>
  <c r="DU19" i="41"/>
  <c r="DU23" i="41"/>
  <c r="DU56" i="41"/>
  <c r="DU55" i="41"/>
  <c r="DU72" i="41"/>
  <c r="DU67" i="41"/>
  <c r="DU71" i="41"/>
  <c r="DX43" i="41"/>
  <c r="DX39" i="41"/>
  <c r="DX40" i="41"/>
  <c r="DX42" i="41"/>
  <c r="DX66" i="41"/>
  <c r="DX62" i="41"/>
  <c r="DX59" i="41"/>
  <c r="DX55" i="41"/>
  <c r="DX60" i="41"/>
  <c r="DX56" i="41"/>
  <c r="DX52" i="41"/>
  <c r="DX57" i="41"/>
  <c r="DX53" i="41"/>
  <c r="DX63" i="41"/>
  <c r="DX67" i="41"/>
  <c r="DX72" i="41"/>
  <c r="DX68" i="41"/>
  <c r="DX90" i="41"/>
  <c r="EA12" i="41"/>
  <c r="DL85" i="41"/>
  <c r="DL88" i="41"/>
  <c r="DL92" i="41"/>
  <c r="DL96" i="41"/>
  <c r="DN99" i="41"/>
  <c r="DN98" i="41"/>
  <c r="DN97" i="41"/>
  <c r="DP14" i="41"/>
  <c r="DP18" i="41"/>
  <c r="DP28" i="41"/>
  <c r="DP38" i="41"/>
  <c r="DP50" i="41"/>
  <c r="DP60" i="41"/>
  <c r="DP66" i="41"/>
  <c r="DP76" i="41"/>
  <c r="DU13" i="41"/>
  <c r="DU27" i="41"/>
  <c r="DU41" i="41"/>
  <c r="DU49" i="41"/>
  <c r="DU45" i="41"/>
  <c r="DU57" i="41"/>
  <c r="DU53" i="41"/>
  <c r="DU59" i="41"/>
  <c r="DU65" i="41"/>
  <c r="DU61" i="41"/>
  <c r="DU66" i="41"/>
  <c r="DU62" i="41"/>
  <c r="DU91" i="41"/>
  <c r="DU87" i="41"/>
  <c r="DU92" i="41"/>
  <c r="DU88" i="41"/>
  <c r="DU85" i="41"/>
  <c r="DU81" i="41"/>
  <c r="DU77" i="41"/>
  <c r="DU93" i="41"/>
  <c r="DU89" i="41"/>
  <c r="DU86" i="41"/>
  <c r="DU82" i="41"/>
  <c r="DU78" i="41"/>
  <c r="DU83" i="41"/>
  <c r="DX12" i="41"/>
  <c r="DX13" i="41"/>
  <c r="DX25" i="41"/>
  <c r="DX28" i="41"/>
  <c r="DX29" i="41"/>
  <c r="DX47" i="41"/>
  <c r="DX48" i="41"/>
  <c r="DX44" i="41"/>
  <c r="DX49" i="41"/>
  <c r="DX45" i="41"/>
  <c r="DX76" i="41"/>
  <c r="DX96" i="41"/>
  <c r="DQ14" i="41"/>
  <c r="DQ18" i="41"/>
  <c r="DQ22" i="41"/>
  <c r="DQ26" i="41"/>
  <c r="DQ30" i="41"/>
  <c r="DQ34" i="41"/>
  <c r="DQ38" i="41"/>
  <c r="DQ42" i="41"/>
  <c r="DQ46" i="41"/>
  <c r="DQ50" i="41"/>
  <c r="DQ54" i="41"/>
  <c r="DQ58" i="41"/>
  <c r="DQ62" i="41"/>
  <c r="DQ66" i="41"/>
  <c r="DQ70" i="41"/>
  <c r="DQ74" i="41"/>
  <c r="DQ78" i="41"/>
  <c r="DQ82" i="41"/>
  <c r="DL84" i="41"/>
  <c r="DL87" i="41"/>
  <c r="DL91" i="41"/>
  <c r="DP93" i="41"/>
  <c r="DU14" i="41"/>
  <c r="DU50" i="41"/>
  <c r="DU58" i="41"/>
  <c r="DU99" i="41"/>
  <c r="DX15" i="41"/>
  <c r="DX16" i="41"/>
  <c r="DX35" i="41"/>
  <c r="DX36" i="41"/>
  <c r="DX32" i="41"/>
  <c r="DX37" i="41"/>
  <c r="DX33" i="41"/>
  <c r="DX41" i="41"/>
  <c r="DX54" i="41"/>
  <c r="DX64" i="41"/>
  <c r="DX71" i="41"/>
  <c r="DX70" i="41"/>
  <c r="DX91" i="41"/>
  <c r="EA14" i="41"/>
  <c r="EA29" i="41"/>
  <c r="EA28" i="41"/>
  <c r="EA31" i="41"/>
  <c r="EA30" i="41"/>
  <c r="EA35" i="41"/>
  <c r="EA38" i="41"/>
  <c r="EA34" i="41"/>
  <c r="EA37" i="41"/>
  <c r="EA33" i="41"/>
  <c r="EA36" i="41"/>
  <c r="EA32" i="41"/>
  <c r="EA47" i="41"/>
  <c r="EA50" i="41"/>
  <c r="EA46" i="41"/>
  <c r="EA49" i="41"/>
  <c r="EA45" i="41"/>
  <c r="EA48" i="41"/>
  <c r="EA44" i="41"/>
  <c r="EA59" i="41"/>
  <c r="EA55" i="41"/>
  <c r="EA58" i="41"/>
  <c r="EA54" i="41"/>
  <c r="EA57" i="41"/>
  <c r="EA53" i="41"/>
  <c r="EA60" i="41"/>
  <c r="EA56" i="41"/>
  <c r="EA52" i="41"/>
  <c r="EA99" i="41"/>
  <c r="EA98" i="41"/>
  <c r="EA97" i="41"/>
  <c r="DP16" i="41"/>
  <c r="DP26" i="41"/>
  <c r="DP30" i="41"/>
  <c r="DP42" i="41"/>
  <c r="DP72" i="41"/>
  <c r="DU22" i="41"/>
  <c r="DU26" i="41"/>
  <c r="DU34" i="41"/>
  <c r="DU42" i="41"/>
  <c r="DU46" i="41"/>
  <c r="DU54" i="41"/>
  <c r="DU70" i="41"/>
  <c r="DU97" i="41"/>
  <c r="DX21" i="41"/>
  <c r="DX61" i="41"/>
  <c r="DX65" i="41"/>
  <c r="DX69" i="41"/>
  <c r="DX73" i="41"/>
  <c r="DX77" i="41"/>
  <c r="DX81" i="41"/>
  <c r="DX85" i="41"/>
  <c r="DX88" i="41"/>
  <c r="DX92" i="41"/>
  <c r="EA16" i="41"/>
  <c r="EA20" i="41"/>
  <c r="EA24" i="41"/>
  <c r="EA40" i="41"/>
  <c r="EA64" i="41"/>
  <c r="EA68" i="41"/>
  <c r="EA72" i="41"/>
  <c r="EA80" i="41"/>
  <c r="DU21" i="41"/>
  <c r="DU96" i="41"/>
  <c r="DX80" i="41"/>
  <c r="DX84" i="41"/>
  <c r="DX87" i="41"/>
  <c r="DX99" i="41"/>
  <c r="EA74" i="41"/>
  <c r="EA73" i="41"/>
  <c r="EA93" i="41"/>
  <c r="EA89" i="41"/>
  <c r="EA86" i="41"/>
  <c r="EA82" i="41"/>
  <c r="EA78" i="41"/>
  <c r="EA92" i="41"/>
  <c r="EA88" i="41"/>
  <c r="EA85" i="41"/>
  <c r="EA81" i="41"/>
  <c r="EA77" i="41"/>
  <c r="EA95" i="41"/>
  <c r="EA96" i="41"/>
  <c r="EA13" i="41"/>
  <c r="EA17" i="41"/>
  <c r="EA21" i="41"/>
  <c r="EA25" i="41"/>
  <c r="EA41" i="41"/>
  <c r="EA61" i="41"/>
  <c r="EA65" i="41"/>
  <c r="EA69" i="41"/>
  <c r="EA75" i="41"/>
  <c r="EA83" i="41"/>
  <c r="EA90" i="41"/>
  <c r="DX79" i="41"/>
  <c r="DX83" i="41"/>
  <c r="EA22" i="41"/>
  <c r="EA26" i="41"/>
  <c r="EA42" i="41"/>
  <c r="EA62" i="41"/>
  <c r="EA66" i="41"/>
  <c r="EA70" i="41"/>
  <c r="EA76" i="41"/>
  <c r="EA84" i="41"/>
  <c r="EA91" i="41"/>
  <c r="EA19" i="41"/>
  <c r="EA23" i="41"/>
  <c r="EA39" i="41"/>
  <c r="EA67" i="41"/>
  <c r="EA79" i="41"/>
  <c r="EA94" i="41"/>
  <c r="DP13" i="41"/>
  <c r="DP17" i="41"/>
  <c r="DP21" i="41"/>
  <c r="DP23" i="41"/>
  <c r="DP25" i="41"/>
  <c r="DP27" i="41"/>
  <c r="DP31" i="41"/>
  <c r="DP33" i="41"/>
  <c r="DP35" i="41"/>
  <c r="DP37" i="41"/>
  <c r="DP39" i="41"/>
  <c r="DP41" i="41"/>
  <c r="DP43" i="41"/>
  <c r="DP45" i="41"/>
  <c r="DP47" i="41"/>
  <c r="DP49" i="41"/>
  <c r="DP53" i="41"/>
  <c r="DP55" i="41"/>
  <c r="DP57" i="41"/>
  <c r="DP59" i="41"/>
  <c r="DP61" i="41"/>
  <c r="DP63" i="41"/>
  <c r="DP65" i="41"/>
  <c r="DP67" i="41"/>
  <c r="DP69" i="41"/>
  <c r="DP71" i="41"/>
  <c r="DP75" i="41"/>
  <c r="DP79" i="41"/>
  <c r="DP83" i="41"/>
  <c r="DP90" i="41"/>
  <c r="DP77" i="41"/>
  <c r="DP81" i="41"/>
  <c r="DP85" i="41"/>
  <c r="DP88" i="41"/>
  <c r="DP92" i="41"/>
  <c r="DP94" i="41"/>
  <c r="DP96" i="41"/>
  <c r="DP98" i="41"/>
  <c r="DP15" i="41"/>
  <c r="DP19" i="41"/>
  <c r="DP29" i="41"/>
  <c r="DP12" i="41"/>
  <c r="DP20" i="41"/>
  <c r="DP22" i="41"/>
  <c r="DP24" i="41"/>
  <c r="DP32" i="41"/>
  <c r="DP34" i="41"/>
  <c r="DP36" i="41"/>
  <c r="DP40" i="41"/>
  <c r="DP44" i="41"/>
  <c r="DP46" i="41"/>
  <c r="DP48" i="41"/>
  <c r="DP52" i="41"/>
  <c r="DP54" i="41"/>
  <c r="DP56" i="41"/>
  <c r="DP58" i="41"/>
  <c r="DP62" i="41"/>
  <c r="DP64" i="41"/>
  <c r="DP68" i="41"/>
  <c r="DP70" i="41"/>
  <c r="DP74" i="41"/>
  <c r="DP78" i="41"/>
  <c r="DP80" i="41"/>
  <c r="DP82" i="41"/>
  <c r="DP84" i="41"/>
  <c r="DP86" i="41"/>
  <c r="DP87" i="41"/>
  <c r="DP89" i="41"/>
  <c r="DP91" i="41"/>
  <c r="DP97" i="41"/>
  <c r="EC51" i="41" l="1"/>
  <c r="DR51" i="41"/>
  <c r="EB51" i="41" s="1"/>
  <c r="EC40" i="41"/>
  <c r="EC12" i="41"/>
  <c r="EC29" i="41"/>
  <c r="ED27" i="41"/>
  <c r="EC37" i="41"/>
  <c r="EC43" i="41"/>
  <c r="EC14" i="41"/>
  <c r="EC71" i="41"/>
  <c r="EC45" i="41"/>
  <c r="EC19" i="41"/>
  <c r="EC25" i="41"/>
  <c r="EC34" i="41"/>
  <c r="EC20" i="41"/>
  <c r="EC67" i="41"/>
  <c r="EC72" i="41"/>
  <c r="EC16" i="41"/>
  <c r="ED51" i="41"/>
  <c r="EC31" i="41"/>
  <c r="EC28" i="41"/>
  <c r="ED18" i="41"/>
  <c r="EC95" i="41"/>
  <c r="EC68" i="41"/>
  <c r="EC75" i="41"/>
  <c r="EC27" i="41"/>
  <c r="EC17" i="41"/>
  <c r="ED12" i="41"/>
  <c r="EC49" i="41"/>
  <c r="EC41" i="41"/>
  <c r="ED15" i="41"/>
  <c r="EC44" i="41"/>
  <c r="EC39" i="41"/>
  <c r="EC42" i="41"/>
  <c r="EC47" i="41"/>
  <c r="EC30" i="41"/>
  <c r="EC32" i="41"/>
  <c r="EC63" i="41"/>
  <c r="EC70" i="41"/>
  <c r="EC36" i="41"/>
  <c r="ED98" i="41"/>
  <c r="EC46" i="41"/>
  <c r="EC15" i="41"/>
  <c r="EC33" i="41"/>
  <c r="EC23" i="41"/>
  <c r="ED95" i="41"/>
  <c r="ED46" i="41"/>
  <c r="EC26" i="41"/>
  <c r="ED30" i="41"/>
  <c r="ED16" i="41"/>
  <c r="ED28" i="41"/>
  <c r="EC50" i="41"/>
  <c r="EC73" i="41"/>
  <c r="ED94" i="41"/>
  <c r="ED69" i="41"/>
  <c r="ED97" i="41"/>
  <c r="EC76" i="41"/>
  <c r="EC38" i="41"/>
  <c r="EC48" i="41"/>
  <c r="EC22" i="41"/>
  <c r="EC69" i="41"/>
  <c r="EC35" i="41"/>
  <c r="DR82" i="41"/>
  <c r="EB82" i="41" s="1"/>
  <c r="DR66" i="41"/>
  <c r="EB66" i="41" s="1"/>
  <c r="EC18" i="41"/>
  <c r="DR53" i="41"/>
  <c r="EB53" i="41" s="1"/>
  <c r="ED25" i="41"/>
  <c r="EC97" i="41"/>
  <c r="ED90" i="41"/>
  <c r="ED39" i="41"/>
  <c r="EC53" i="41"/>
  <c r="EC59" i="41"/>
  <c r="EC60" i="41"/>
  <c r="EC74" i="41"/>
  <c r="EC65" i="41"/>
  <c r="EC21" i="41"/>
  <c r="ED34" i="41"/>
  <c r="ED68" i="41"/>
  <c r="ED60" i="41"/>
  <c r="EC55" i="41"/>
  <c r="EC52" i="41"/>
  <c r="EC77" i="41"/>
  <c r="EC81" i="41"/>
  <c r="EC61" i="41"/>
  <c r="EC66" i="41"/>
  <c r="EC13" i="41"/>
  <c r="ED54" i="41"/>
  <c r="ED29" i="41"/>
  <c r="EC57" i="41"/>
  <c r="EC54" i="41"/>
  <c r="EC94" i="41"/>
  <c r="EC78" i="41"/>
  <c r="EC82" i="41"/>
  <c r="EC89" i="41"/>
  <c r="EC62" i="41"/>
  <c r="ED20" i="41"/>
  <c r="EC24" i="41"/>
  <c r="ED52" i="41"/>
  <c r="EC58" i="41"/>
  <c r="EC56" i="41"/>
  <c r="EC64" i="41"/>
  <c r="DR38" i="41"/>
  <c r="EB38" i="41" s="1"/>
  <c r="ED96" i="41"/>
  <c r="ED42" i="41"/>
  <c r="ED14" i="41"/>
  <c r="EC84" i="41"/>
  <c r="ED78" i="41"/>
  <c r="ED93" i="41"/>
  <c r="ED88" i="41"/>
  <c r="ED62" i="41"/>
  <c r="ED59" i="41"/>
  <c r="ED49" i="41"/>
  <c r="ED13" i="41"/>
  <c r="EC96" i="41"/>
  <c r="ED72" i="41"/>
  <c r="ED23" i="41"/>
  <c r="EC99" i="41"/>
  <c r="EC79" i="41"/>
  <c r="ED73" i="41"/>
  <c r="ED38" i="41"/>
  <c r="DR96" i="41"/>
  <c r="EB96" i="41" s="1"/>
  <c r="DR94" i="41"/>
  <c r="EB94" i="41" s="1"/>
  <c r="DR95" i="41"/>
  <c r="EB95" i="41" s="1"/>
  <c r="DR70" i="41"/>
  <c r="EB70" i="41" s="1"/>
  <c r="DR69" i="41"/>
  <c r="EB69" i="41" s="1"/>
  <c r="DR71" i="41"/>
  <c r="EB71" i="41" s="1"/>
  <c r="DR68" i="41"/>
  <c r="EB68" i="41" s="1"/>
  <c r="DR67" i="41"/>
  <c r="EB67" i="41" s="1"/>
  <c r="DR72" i="41"/>
  <c r="EB72" i="41" s="1"/>
  <c r="DR26" i="41"/>
  <c r="EB26" i="41" s="1"/>
  <c r="DR22" i="41"/>
  <c r="EB22" i="41" s="1"/>
  <c r="DR25" i="41"/>
  <c r="EB25" i="41" s="1"/>
  <c r="DR21" i="41"/>
  <c r="EB21" i="41" s="1"/>
  <c r="DR23" i="41"/>
  <c r="EB23" i="41" s="1"/>
  <c r="DR20" i="41"/>
  <c r="EB20" i="41" s="1"/>
  <c r="DR19" i="41"/>
  <c r="EB19" i="41" s="1"/>
  <c r="DR27" i="41"/>
  <c r="EB27" i="41" s="1"/>
  <c r="DR24" i="41"/>
  <c r="EB24" i="41" s="1"/>
  <c r="ED48" i="41"/>
  <c r="ED79" i="41"/>
  <c r="ED33" i="41"/>
  <c r="ED17" i="41"/>
  <c r="DR88" i="41"/>
  <c r="EB88" i="41" s="1"/>
  <c r="DR86" i="41"/>
  <c r="EB86" i="41" s="1"/>
  <c r="DR61" i="41"/>
  <c r="EB61" i="41" s="1"/>
  <c r="DR52" i="41"/>
  <c r="EB52" i="41" s="1"/>
  <c r="DR57" i="41"/>
  <c r="EB57" i="41" s="1"/>
  <c r="DR33" i="41"/>
  <c r="EB33" i="41" s="1"/>
  <c r="ED21" i="41"/>
  <c r="ED70" i="41"/>
  <c r="ED99" i="41"/>
  <c r="ED82" i="41"/>
  <c r="ED77" i="41"/>
  <c r="ED92" i="41"/>
  <c r="ED66" i="41"/>
  <c r="ED53" i="41"/>
  <c r="ED41" i="41"/>
  <c r="EC92" i="41"/>
  <c r="ED55" i="41"/>
  <c r="ED19" i="41"/>
  <c r="DR97" i="41"/>
  <c r="EB97" i="41" s="1"/>
  <c r="DR99" i="41"/>
  <c r="EB99" i="41" s="1"/>
  <c r="DR98" i="41"/>
  <c r="EB98" i="41" s="1"/>
  <c r="ED76" i="41"/>
  <c r="ED44" i="41"/>
  <c r="DR74" i="41"/>
  <c r="EB74" i="41" s="1"/>
  <c r="DR73" i="41"/>
  <c r="EB73" i="41" s="1"/>
  <c r="DR76" i="41"/>
  <c r="EB76" i="41" s="1"/>
  <c r="DR75" i="41"/>
  <c r="EB75" i="41" s="1"/>
  <c r="EC80" i="41"/>
  <c r="DR42" i="41"/>
  <c r="EB42" i="41" s="1"/>
  <c r="DR41" i="41"/>
  <c r="EB41" i="41" s="1"/>
  <c r="DR39" i="41"/>
  <c r="EB39" i="41" s="1"/>
  <c r="DR43" i="41"/>
  <c r="EB43" i="41" s="1"/>
  <c r="DR40" i="41"/>
  <c r="EB40" i="41" s="1"/>
  <c r="DR29" i="41"/>
  <c r="EB29" i="41" s="1"/>
  <c r="DR28" i="41"/>
  <c r="EB28" i="41" s="1"/>
  <c r="DR18" i="41"/>
  <c r="EB18" i="41" s="1"/>
  <c r="DR17" i="41"/>
  <c r="EB17" i="41" s="1"/>
  <c r="ED31" i="41"/>
  <c r="DR87" i="41"/>
  <c r="EB87" i="41" s="1"/>
  <c r="ED80" i="41"/>
  <c r="DR90" i="41"/>
  <c r="EB90" i="41" s="1"/>
  <c r="DR13" i="41"/>
  <c r="EB13" i="41" s="1"/>
  <c r="DR14" i="41"/>
  <c r="EB14" i="41" s="1"/>
  <c r="DR12" i="41"/>
  <c r="EB12" i="41" s="1"/>
  <c r="ED36" i="41"/>
  <c r="ED37" i="41"/>
  <c r="DR84" i="41"/>
  <c r="EB84" i="41" s="1"/>
  <c r="DR77" i="41"/>
  <c r="EB77" i="41" s="1"/>
  <c r="DR92" i="41"/>
  <c r="EB92" i="41" s="1"/>
  <c r="DR89" i="41"/>
  <c r="EB89" i="41" s="1"/>
  <c r="DR65" i="41"/>
  <c r="EB65" i="41" s="1"/>
  <c r="DR60" i="41"/>
  <c r="EB60" i="41" s="1"/>
  <c r="DR54" i="41"/>
  <c r="EB54" i="41" s="1"/>
  <c r="DR32" i="41"/>
  <c r="EB32" i="41" s="1"/>
  <c r="DR37" i="41"/>
  <c r="EB37" i="41" s="1"/>
  <c r="ED26" i="41"/>
  <c r="ED58" i="41"/>
  <c r="EC91" i="41"/>
  <c r="DR30" i="41"/>
  <c r="EB30" i="41" s="1"/>
  <c r="DR31" i="41"/>
  <c r="EB31" i="41" s="1"/>
  <c r="ED86" i="41"/>
  <c r="ED81" i="41"/>
  <c r="ED87" i="41"/>
  <c r="ED61" i="41"/>
  <c r="ED57" i="41"/>
  <c r="EC88" i="41"/>
  <c r="ED71" i="41"/>
  <c r="ED56" i="41"/>
  <c r="DR83" i="41"/>
  <c r="EB83" i="41" s="1"/>
  <c r="EC90" i="41"/>
  <c r="ED75" i="41"/>
  <c r="ED43" i="41"/>
  <c r="DR80" i="41"/>
  <c r="EB80" i="41" s="1"/>
  <c r="EC93" i="41"/>
  <c r="ED63" i="41"/>
  <c r="ED84" i="41"/>
  <c r="ED35" i="41"/>
  <c r="DR15" i="41"/>
  <c r="EB15" i="41" s="1"/>
  <c r="DR16" i="41"/>
  <c r="EB16" i="41" s="1"/>
  <c r="DR91" i="41"/>
  <c r="EB91" i="41" s="1"/>
  <c r="DR81" i="41"/>
  <c r="EB81" i="41" s="1"/>
  <c r="DR78" i="41"/>
  <c r="EB78" i="41" s="1"/>
  <c r="DR93" i="41"/>
  <c r="EB93" i="41" s="1"/>
  <c r="DR62" i="41"/>
  <c r="EB62" i="41" s="1"/>
  <c r="DR59" i="41"/>
  <c r="EB59" i="41" s="1"/>
  <c r="DR55" i="41"/>
  <c r="EB55" i="41" s="1"/>
  <c r="DR58" i="41"/>
  <c r="EB58" i="41" s="1"/>
  <c r="DR35" i="41"/>
  <c r="EB35" i="41" s="1"/>
  <c r="DR34" i="41"/>
  <c r="EB34" i="41" s="1"/>
  <c r="ED22" i="41"/>
  <c r="ED50" i="41"/>
  <c r="EC87" i="41"/>
  <c r="ED83" i="41"/>
  <c r="ED89" i="41"/>
  <c r="ED85" i="41"/>
  <c r="ED91" i="41"/>
  <c r="ED65" i="41"/>
  <c r="ED45" i="41"/>
  <c r="EC85" i="41"/>
  <c r="ED67" i="41"/>
  <c r="EC98" i="41"/>
  <c r="EC83" i="41"/>
  <c r="ED74" i="41"/>
  <c r="ED40" i="41"/>
  <c r="DR64" i="41"/>
  <c r="EB64" i="41" s="1"/>
  <c r="EC86" i="41"/>
  <c r="DR50" i="41"/>
  <c r="EB50" i="41" s="1"/>
  <c r="DR46" i="41"/>
  <c r="EB46" i="41" s="1"/>
  <c r="DR49" i="41"/>
  <c r="EB49" i="41" s="1"/>
  <c r="DR45" i="41"/>
  <c r="EB45" i="41" s="1"/>
  <c r="DR47" i="41"/>
  <c r="EB47" i="41" s="1"/>
  <c r="DR44" i="41"/>
  <c r="EB44" i="41" s="1"/>
  <c r="DR48" i="41"/>
  <c r="EB48" i="41" s="1"/>
  <c r="ED47" i="41"/>
  <c r="ED24" i="41"/>
  <c r="ED64" i="41"/>
  <c r="ED32" i="41"/>
  <c r="DR79" i="41"/>
  <c r="EB79" i="41" s="1"/>
  <c r="DR85" i="41"/>
  <c r="EB85" i="41" s="1"/>
  <c r="DR63" i="41"/>
  <c r="EB63" i="41" s="1"/>
  <c r="DR56" i="41"/>
  <c r="EB56" i="41" s="1"/>
  <c r="DR36" i="41"/>
  <c r="EB36" i="41" s="1"/>
  <c r="EE51" i="41" l="1"/>
  <c r="EE18" i="41"/>
  <c r="EE20" i="41"/>
  <c r="EE54" i="41"/>
  <c r="EE62" i="41"/>
  <c r="EE43" i="41"/>
  <c r="EE30" i="41"/>
  <c r="EE53" i="41"/>
  <c r="EE60" i="41"/>
  <c r="EE12" i="41"/>
  <c r="EE97" i="41"/>
  <c r="EE26" i="41"/>
  <c r="EE16" i="41"/>
  <c r="EE79" i="41"/>
  <c r="EE24" i="41"/>
  <c r="EE34" i="41"/>
  <c r="EE82" i="41"/>
  <c r="EE27" i="41"/>
  <c r="EE95" i="41"/>
  <c r="EE19" i="41"/>
  <c r="EE94" i="41"/>
  <c r="EE80" i="41"/>
  <c r="EE69" i="41"/>
  <c r="EE25" i="41"/>
  <c r="EE32" i="41"/>
  <c r="EE46" i="41"/>
  <c r="EE56" i="41"/>
  <c r="EE40" i="41"/>
  <c r="EE99" i="41"/>
  <c r="EE58" i="41"/>
  <c r="EE28" i="41"/>
  <c r="EE39" i="41"/>
  <c r="EE52" i="41"/>
  <c r="EE68" i="41"/>
  <c r="EE15" i="41"/>
  <c r="EE63" i="41"/>
  <c r="EE22" i="41"/>
  <c r="EE55" i="41"/>
  <c r="EE78" i="41"/>
  <c r="EE29" i="41"/>
  <c r="EE76" i="41"/>
  <c r="EE21" i="41"/>
  <c r="EE59" i="41"/>
  <c r="EE92" i="41"/>
  <c r="EE73" i="41"/>
  <c r="EE72" i="41"/>
  <c r="EE66" i="41"/>
  <c r="EE64" i="41"/>
  <c r="EE96" i="41"/>
  <c r="EE77" i="41"/>
  <c r="EE38" i="41"/>
  <c r="EE93" i="41"/>
  <c r="EE81" i="41"/>
  <c r="EE35" i="41"/>
  <c r="EE83" i="41"/>
  <c r="EE36" i="41"/>
  <c r="EE90" i="41"/>
  <c r="EE98" i="41"/>
  <c r="EE61" i="41"/>
  <c r="EE17" i="41"/>
  <c r="EE71" i="41"/>
  <c r="EE47" i="41"/>
  <c r="EE50" i="41"/>
  <c r="EE91" i="41"/>
  <c r="EE74" i="41"/>
  <c r="EE86" i="41"/>
  <c r="EE33" i="41"/>
  <c r="EE13" i="41"/>
  <c r="EE14" i="41"/>
  <c r="EE45" i="41"/>
  <c r="EE65" i="41"/>
  <c r="EE84" i="41"/>
  <c r="EE87" i="41"/>
  <c r="EE75" i="41"/>
  <c r="EE44" i="41"/>
  <c r="EE57" i="41"/>
  <c r="EE88" i="41"/>
  <c r="EE67" i="41"/>
  <c r="EE70" i="41"/>
  <c r="EE23" i="41"/>
  <c r="EE49" i="41"/>
  <c r="EE42" i="41"/>
  <c r="EE85" i="41"/>
  <c r="EE89" i="41"/>
  <c r="EE37" i="41"/>
  <c r="EE31" i="41"/>
  <c r="EE41" i="41"/>
  <c r="EE48" i="41"/>
  <c r="DI99" i="41"/>
  <c r="DH99" i="41"/>
  <c r="DA99" i="41"/>
  <c r="CZ99" i="41"/>
  <c r="DI98" i="41"/>
  <c r="DH98" i="41"/>
  <c r="DA98" i="41"/>
  <c r="CZ98" i="41"/>
  <c r="DI97" i="41"/>
  <c r="DH97" i="41"/>
  <c r="DA97" i="41"/>
  <c r="CZ97" i="41"/>
  <c r="DI96" i="41"/>
  <c r="DH96" i="41"/>
  <c r="DA96" i="41"/>
  <c r="CZ96" i="41"/>
  <c r="DI95" i="41"/>
  <c r="DH95" i="41"/>
  <c r="DA95" i="41"/>
  <c r="CZ95" i="41"/>
  <c r="DI94" i="41"/>
  <c r="DH94" i="41"/>
  <c r="DA94" i="41"/>
  <c r="CZ94" i="41"/>
  <c r="DI93" i="41"/>
  <c r="DH93" i="41"/>
  <c r="DA93" i="41"/>
  <c r="CZ93" i="41"/>
  <c r="DI92" i="41"/>
  <c r="DH92" i="41"/>
  <c r="DA92" i="41"/>
  <c r="CZ92" i="41"/>
  <c r="DI91" i="41"/>
  <c r="DH91" i="41"/>
  <c r="DA91" i="41"/>
  <c r="CZ91" i="41"/>
  <c r="DI90" i="41"/>
  <c r="DH90" i="41"/>
  <c r="DA90" i="41"/>
  <c r="CZ90" i="41"/>
  <c r="DI89" i="41"/>
  <c r="DH89" i="41"/>
  <c r="DA89" i="41"/>
  <c r="CZ89" i="41"/>
  <c r="DI88" i="41"/>
  <c r="DH88" i="41"/>
  <c r="DA88" i="41"/>
  <c r="CZ88" i="41"/>
  <c r="DI87" i="41"/>
  <c r="DH87" i="41"/>
  <c r="DA87" i="41"/>
  <c r="CZ87" i="41"/>
  <c r="DI86" i="41"/>
  <c r="DH86" i="41"/>
  <c r="DA86" i="41"/>
  <c r="CZ86" i="41"/>
  <c r="DI85" i="41"/>
  <c r="DH85" i="41"/>
  <c r="DA85" i="41"/>
  <c r="CZ85" i="41"/>
  <c r="DI84" i="41"/>
  <c r="DH84" i="41"/>
  <c r="DA84" i="41"/>
  <c r="CZ84" i="41"/>
  <c r="DI83" i="41"/>
  <c r="DH83" i="41"/>
  <c r="DA83" i="41"/>
  <c r="CZ83" i="41"/>
  <c r="DI82" i="41"/>
  <c r="DH82" i="41"/>
  <c r="DA82" i="41"/>
  <c r="CZ82" i="41"/>
  <c r="DI81" i="41"/>
  <c r="DH81" i="41"/>
  <c r="DA81" i="41"/>
  <c r="CZ81" i="41"/>
  <c r="DI80" i="41"/>
  <c r="DH80" i="41"/>
  <c r="DA80" i="41"/>
  <c r="CZ80" i="41"/>
  <c r="DI79" i="41"/>
  <c r="DH79" i="41"/>
  <c r="DA79" i="41"/>
  <c r="CZ79" i="41"/>
  <c r="DI78" i="41"/>
  <c r="DH78" i="41"/>
  <c r="DA78" i="41"/>
  <c r="CZ78" i="41"/>
  <c r="DI77" i="41"/>
  <c r="DH77" i="41"/>
  <c r="DA77" i="41"/>
  <c r="CZ77" i="41"/>
  <c r="DI76" i="41"/>
  <c r="DH76" i="41"/>
  <c r="DA76" i="41"/>
  <c r="CZ76" i="41"/>
  <c r="DI75" i="41"/>
  <c r="DH75" i="41"/>
  <c r="DA75" i="41"/>
  <c r="CZ75" i="41"/>
  <c r="DI74" i="41"/>
  <c r="DH74" i="41"/>
  <c r="DA74" i="41"/>
  <c r="CZ74" i="41"/>
  <c r="DI73" i="41"/>
  <c r="DH73" i="41"/>
  <c r="DA73" i="41"/>
  <c r="CZ73" i="41"/>
  <c r="DI72" i="41"/>
  <c r="DH72" i="41"/>
  <c r="DA72" i="41"/>
  <c r="CZ72" i="41"/>
  <c r="DI71" i="41"/>
  <c r="DH71" i="41"/>
  <c r="DA71" i="41"/>
  <c r="CZ71" i="41"/>
  <c r="DI70" i="41"/>
  <c r="DH70" i="41"/>
  <c r="DA70" i="41"/>
  <c r="CZ70" i="41"/>
  <c r="DI69" i="41"/>
  <c r="DH69" i="41"/>
  <c r="DA69" i="41"/>
  <c r="CZ69" i="41"/>
  <c r="DI68" i="41"/>
  <c r="DH68" i="41"/>
  <c r="DA68" i="41"/>
  <c r="CZ68" i="41"/>
  <c r="DI67" i="41"/>
  <c r="DH67" i="41"/>
  <c r="DA67" i="41"/>
  <c r="CZ67" i="41"/>
  <c r="DI66" i="41"/>
  <c r="DH66" i="41"/>
  <c r="DA66" i="41"/>
  <c r="CZ66" i="41"/>
  <c r="DI65" i="41"/>
  <c r="DH65" i="41"/>
  <c r="DA65" i="41"/>
  <c r="CZ65" i="41"/>
  <c r="DI64" i="41"/>
  <c r="DH64" i="41"/>
  <c r="DA64" i="41"/>
  <c r="CZ64" i="41"/>
  <c r="DI63" i="41"/>
  <c r="DH63" i="41"/>
  <c r="DA63" i="41"/>
  <c r="CZ63" i="41"/>
  <c r="DI62" i="41"/>
  <c r="DH62" i="41"/>
  <c r="DA62" i="41"/>
  <c r="CZ62" i="41"/>
  <c r="DI61" i="41"/>
  <c r="DH61" i="41"/>
  <c r="DA61" i="41"/>
  <c r="CZ61" i="41"/>
  <c r="DI60" i="41"/>
  <c r="DH60" i="41"/>
  <c r="DA60" i="41"/>
  <c r="CZ60" i="41"/>
  <c r="DI59" i="41"/>
  <c r="DH59" i="41"/>
  <c r="DA59" i="41"/>
  <c r="CZ59" i="41"/>
  <c r="DI58" i="41"/>
  <c r="DH58" i="41"/>
  <c r="DA58" i="41"/>
  <c r="CZ58" i="41"/>
  <c r="DI57" i="41"/>
  <c r="DH57" i="41"/>
  <c r="DA57" i="41"/>
  <c r="CZ57" i="41"/>
  <c r="DI56" i="41"/>
  <c r="DH56" i="41"/>
  <c r="DA56" i="41"/>
  <c r="CZ56" i="41"/>
  <c r="DI55" i="41"/>
  <c r="DH55" i="41"/>
  <c r="DA55" i="41"/>
  <c r="CZ55" i="41"/>
  <c r="DI54" i="41"/>
  <c r="DH54" i="41"/>
  <c r="DA54" i="41"/>
  <c r="CZ54" i="41"/>
  <c r="DI53" i="41"/>
  <c r="DH53" i="41"/>
  <c r="DA53" i="41"/>
  <c r="CZ53" i="41"/>
  <c r="DI52" i="41"/>
  <c r="DH52" i="41"/>
  <c r="DA52" i="41"/>
  <c r="CZ52" i="41"/>
  <c r="DI51" i="41"/>
  <c r="DH51" i="41"/>
  <c r="DA51" i="41"/>
  <c r="CZ51" i="41"/>
  <c r="DI50" i="41"/>
  <c r="DH50" i="41"/>
  <c r="DA50" i="41"/>
  <c r="CZ50" i="41"/>
  <c r="DI49" i="41"/>
  <c r="DH49" i="41"/>
  <c r="DA49" i="41"/>
  <c r="CZ49" i="41"/>
  <c r="DI48" i="41"/>
  <c r="DH48" i="41"/>
  <c r="DA48" i="41"/>
  <c r="CZ48" i="41"/>
  <c r="DI47" i="41"/>
  <c r="DH47" i="41"/>
  <c r="DA47" i="41"/>
  <c r="CZ47" i="41"/>
  <c r="DI46" i="41"/>
  <c r="DH46" i="41"/>
  <c r="DA46" i="41"/>
  <c r="CZ46" i="41"/>
  <c r="DI45" i="41"/>
  <c r="DH45" i="41"/>
  <c r="DA45" i="41"/>
  <c r="CZ45" i="41"/>
  <c r="DI44" i="41"/>
  <c r="DH44" i="41"/>
  <c r="DA44" i="41"/>
  <c r="CZ44" i="41"/>
  <c r="DI43" i="41"/>
  <c r="DH43" i="41"/>
  <c r="DA43" i="41"/>
  <c r="CZ43" i="41"/>
  <c r="DI42" i="41"/>
  <c r="DH42" i="41"/>
  <c r="DA42" i="41"/>
  <c r="CZ42" i="41"/>
  <c r="DI41" i="41"/>
  <c r="DH41" i="41"/>
  <c r="DA41" i="41"/>
  <c r="CZ41" i="41"/>
  <c r="DI40" i="41"/>
  <c r="DH40" i="41"/>
  <c r="DA40" i="41"/>
  <c r="CZ40" i="41"/>
  <c r="DI39" i="41"/>
  <c r="DH39" i="41"/>
  <c r="DA39" i="41"/>
  <c r="CZ39" i="41"/>
  <c r="DI38" i="41"/>
  <c r="DH38" i="41"/>
  <c r="DA38" i="41"/>
  <c r="CZ38" i="41"/>
  <c r="DI37" i="41"/>
  <c r="DH37" i="41"/>
  <c r="DA37" i="41"/>
  <c r="CZ37" i="41"/>
  <c r="DI36" i="41"/>
  <c r="DH36" i="41"/>
  <c r="DA36" i="41"/>
  <c r="CZ36" i="41"/>
  <c r="DI35" i="41"/>
  <c r="DH35" i="41"/>
  <c r="DA35" i="41"/>
  <c r="CZ35" i="41"/>
  <c r="DI34" i="41"/>
  <c r="DH34" i="41"/>
  <c r="DA34" i="41"/>
  <c r="CZ34" i="41"/>
  <c r="DI33" i="41"/>
  <c r="DH33" i="41"/>
  <c r="DA33" i="41"/>
  <c r="CZ33" i="41"/>
  <c r="DI32" i="41"/>
  <c r="DH32" i="41"/>
  <c r="DA32" i="41"/>
  <c r="CZ32"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CZ12" i="41"/>
  <c r="DA12" i="41"/>
  <c r="CA13" i="41" l="1"/>
  <c r="CA14" i="41"/>
  <c r="CA15" i="41"/>
  <c r="CA16" i="41"/>
  <c r="CA17" i="41"/>
  <c r="CA18" i="41"/>
  <c r="CA19" i="41"/>
  <c r="CA20" i="41"/>
  <c r="CA21" i="41"/>
  <c r="CA22" i="41"/>
  <c r="CA23" i="41"/>
  <c r="CA24" i="41"/>
  <c r="CA25" i="41"/>
  <c r="CA26" i="41"/>
  <c r="CA27" i="41"/>
  <c r="CA28" i="41"/>
  <c r="CA29" i="41"/>
  <c r="CA30" i="41"/>
  <c r="CA31" i="41"/>
  <c r="CA32" i="41"/>
  <c r="CA33" i="41"/>
  <c r="CA34" i="41"/>
  <c r="CA35" i="41"/>
  <c r="CA36" i="41"/>
  <c r="CA37" i="41"/>
  <c r="CA38" i="41"/>
  <c r="CA39" i="41"/>
  <c r="CA40" i="41"/>
  <c r="CA41" i="41"/>
  <c r="CA42" i="41"/>
  <c r="CA43" i="41"/>
  <c r="CA44" i="41"/>
  <c r="CA45" i="41"/>
  <c r="CA46" i="41"/>
  <c r="CA47" i="41"/>
  <c r="CA48" i="41"/>
  <c r="CA49" i="41"/>
  <c r="CA50" i="41"/>
  <c r="CA51" i="41"/>
  <c r="CA52" i="41"/>
  <c r="CA53" i="41"/>
  <c r="CA54" i="41"/>
  <c r="CA55" i="41"/>
  <c r="CA56" i="41"/>
  <c r="CA57" i="41"/>
  <c r="CA58" i="41"/>
  <c r="CA59" i="41"/>
  <c r="CA60" i="41"/>
  <c r="CA61" i="41"/>
  <c r="CA62" i="41"/>
  <c r="CA63" i="41"/>
  <c r="CA64" i="41"/>
  <c r="CA65" i="41"/>
  <c r="CA66" i="41"/>
  <c r="CA67" i="41"/>
  <c r="CA68" i="41"/>
  <c r="CA69" i="41"/>
  <c r="CA70" i="41"/>
  <c r="CA71" i="41"/>
  <c r="CA72" i="41"/>
  <c r="CA73" i="41"/>
  <c r="CA74" i="41"/>
  <c r="CA75" i="41"/>
  <c r="CA76" i="41"/>
  <c r="CA77" i="41"/>
  <c r="CA78" i="41"/>
  <c r="CA79" i="41"/>
  <c r="CA80" i="41"/>
  <c r="CA81" i="41"/>
  <c r="CA82" i="41"/>
  <c r="CA83" i="41"/>
  <c r="CA84" i="41"/>
  <c r="CA85" i="41"/>
  <c r="CA86" i="41"/>
  <c r="CA87" i="41"/>
  <c r="CA88" i="41"/>
  <c r="CA89" i="41"/>
  <c r="CA90" i="41"/>
  <c r="CA91" i="41"/>
  <c r="CA92" i="41"/>
  <c r="CA93" i="41"/>
  <c r="CA94" i="41"/>
  <c r="CA95" i="41"/>
  <c r="CA96" i="41"/>
  <c r="CA97" i="41"/>
  <c r="CA98" i="41"/>
  <c r="CA99" i="41"/>
  <c r="CA12" i="41"/>
  <c r="AH16" i="2" l="1"/>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alcChain>
</file>

<file path=xl/sharedStrings.xml><?xml version="1.0" encoding="utf-8"?>
<sst xmlns="http://schemas.openxmlformats.org/spreadsheetml/2006/main" count="5840" uniqueCount="1705">
  <si>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</si>
  <si>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</si>
  <si>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</si>
  <si>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</si>
  <si>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</si>
  <si>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</si>
  <si>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</si>
  <si>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</si>
  <si>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</si>
  <si>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</si>
  <si>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</si>
  <si>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</si>
  <si>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</si>
  <si>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</si>
  <si>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</si>
  <si>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</si>
  <si>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</si>
  <si>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</si>
  <si>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</si>
  <si>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</si>
  <si>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</si>
  <si>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</si>
  <si>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</si>
  <si>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</si>
  <si>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</si>
  <si>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</si>
  <si>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</si>
  <si>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</si>
  <si>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</si>
  <si>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</si>
  <si>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</si>
  <si>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</si>
  <si>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</si>
  <si>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</si>
  <si>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</si>
  <si>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Dependencias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</si>
  <si>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</si>
  <si>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</si>
  <si>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</si>
  <si>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</si>
  <si>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</si>
  <si>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</si>
  <si>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</si>
  <si>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</si>
  <si>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</si>
  <si>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</si>
  <si>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</si>
  <si>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</si>
  <si>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</si>
  <si>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</si>
  <si>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</si>
  <si>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</si>
  <si>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Muy alta (5)</t>
  </si>
  <si>
    <t>Catastrófico (5)</t>
  </si>
  <si>
    <t>Sí</t>
  </si>
  <si>
    <t>Extrema</t>
  </si>
  <si>
    <t>Prevenir</t>
  </si>
  <si>
    <t>Detectar</t>
  </si>
  <si>
    <t>Completa</t>
  </si>
  <si>
    <t>Siempre</t>
  </si>
  <si>
    <t>Todas</t>
  </si>
  <si>
    <t>Todos</t>
  </si>
  <si>
    <t>Fuerte</t>
  </si>
  <si>
    <t>Directamente</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</si>
  <si>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</si>
  <si>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</si>
  <si>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</si>
  <si>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</si>
  <si>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</si>
  <si>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</si>
  <si>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</si>
  <si>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</si>
  <si>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</si>
  <si>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</si>
  <si>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</si>
  <si>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</si>
  <si>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</si>
  <si>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</si>
  <si>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Alta (4)</t>
  </si>
  <si>
    <t>Mayor (4)</t>
  </si>
  <si>
    <t>No</t>
  </si>
  <si>
    <t>Alta</t>
  </si>
  <si>
    <t>No es un control</t>
  </si>
  <si>
    <t>Incompleta</t>
  </si>
  <si>
    <t>Algunas veces</t>
  </si>
  <si>
    <t>La mayoría</t>
  </si>
  <si>
    <t>Moderado</t>
  </si>
  <si>
    <t>No disminuye</t>
  </si>
  <si>
    <t>Indirectamente</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</si>
  <si>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</si>
  <si>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</si>
  <si>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</si>
  <si>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</si>
  <si>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</si>
  <si>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</si>
  <si>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</si>
  <si>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</si>
  <si>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</si>
  <si>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</si>
  <si>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</si>
  <si>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</si>
  <si>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</si>
  <si>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Media (3)</t>
  </si>
  <si>
    <t>Moderado (3)</t>
  </si>
  <si>
    <t>Moderada</t>
  </si>
  <si>
    <t>No existe</t>
  </si>
  <si>
    <t>No se ejecuta</t>
  </si>
  <si>
    <t>Algunas</t>
  </si>
  <si>
    <t>Algunos</t>
  </si>
  <si>
    <t>Débil</t>
  </si>
  <si>
    <t>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</si>
  <si>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</si>
  <si>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</si>
  <si>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</si>
  <si>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</si>
  <si>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</si>
  <si>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</si>
  <si>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</si>
  <si>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</si>
  <si>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</si>
  <si>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</si>
  <si>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</si>
  <si>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</si>
  <si>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Baja (2)</t>
  </si>
  <si>
    <t>Menor (2)</t>
  </si>
  <si>
    <t>Baja</t>
  </si>
  <si>
    <t>Ninguna</t>
  </si>
  <si>
    <t>Ninguno</t>
  </si>
  <si>
    <t>Director(a) de Contratación</t>
  </si>
  <si>
    <t>Dirección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</si>
  <si>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</si>
  <si>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</si>
  <si>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</si>
  <si>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</si>
  <si>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</si>
  <si>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</si>
  <si>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</si>
  <si>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</si>
  <si>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</si>
  <si>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</si>
  <si>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</si>
  <si>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</si>
  <si>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</si>
  <si>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</si>
  <si>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Muy baja (1)</t>
  </si>
  <si>
    <t>Leve (1)</t>
  </si>
  <si>
    <t>Jefe Oficina de Control Disciplinario Interno</t>
  </si>
  <si>
    <t>Oficina de Control Disciplinario Interno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</si>
  <si>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</si>
  <si>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</si>
  <si>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</si>
  <si>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</si>
  <si>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</si>
  <si>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</si>
  <si>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</si>
  <si>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</si>
  <si>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</si>
  <si>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</si>
  <si>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</si>
  <si>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</si>
  <si>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</si>
  <si>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</si>
  <si>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</si>
  <si>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</si>
  <si>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</si>
  <si>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</si>
  <si>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</si>
  <si>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</si>
  <si>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</si>
  <si>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</si>
  <si>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</si>
  <si>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Subdirección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</si>
  <si>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</si>
  <si>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</si>
  <si>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</si>
  <si>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</si>
  <si>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</si>
  <si>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</si>
  <si>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</si>
  <si>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t>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</si>
  <si>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</si>
  <si>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</si>
  <si>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</si>
  <si>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</si>
  <si>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</si>
  <si>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</si>
  <si>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</si>
  <si>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</si>
  <si>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</si>
  <si>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</si>
  <si>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</si>
  <si>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Dirección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</si>
  <si>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</si>
  <si>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</si>
  <si>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</si>
  <si>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</si>
  <si>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</si>
  <si>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</si>
  <si>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</si>
  <si>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t>Dirección Distrital de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</si>
  <si>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</si>
  <si>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</si>
  <si>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</si>
  <si>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</si>
  <si>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xxx</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</si>
  <si>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</si>
  <si>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</si>
  <si>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</si>
  <si>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</si>
  <si>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t>Subdirección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</si>
  <si>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</si>
  <si>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</si>
  <si>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</si>
  <si>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</si>
  <si>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Dirección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</si>
  <si>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</si>
  <si>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</si>
  <si>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</si>
  <si>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</si>
  <si>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</si>
  <si>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</si>
  <si>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</si>
  <si>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t>Subsecretaría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</si>
  <si>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</si>
  <si>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</si>
  <si>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</si>
  <si>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</si>
  <si>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</si>
  <si>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</si>
  <si>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</si>
  <si>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</si>
  <si>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</si>
  <si>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t>Subdirección Financiera</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</si>
  <si>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</si>
  <si>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</si>
  <si>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Jurídica</t>
  </si>
  <si>
    <t>Oficina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</si>
  <si>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</si>
  <si>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</si>
  <si>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7868 Desarrollo institucional para una gestión pública eficiente</t>
  </si>
  <si>
    <t>Subsecretaría Distrital de Fortalecimiento Institucional</t>
  </si>
  <si>
    <t>7869 Implementación del modelo de gobierno abierto, accesible e incluyente de Bogotá</t>
  </si>
  <si>
    <t xml:space="preserve"> Oficina de Tecnologías de la Información y las Comunicaciones</t>
  </si>
  <si>
    <t>Subsecretaría Técnica</t>
  </si>
  <si>
    <t xml:space="preserve"> Oficina Asesora de Jurídica</t>
  </si>
  <si>
    <t xml:space="preserve"> Oficina de Control Interno </t>
  </si>
  <si>
    <t xml:space="preserve"> Oficina de Control Interno Disciplinario</t>
  </si>
  <si>
    <t>Etiquetas de fila</t>
  </si>
  <si>
    <t>Proyecto de inversión</t>
  </si>
  <si>
    <t>Total general</t>
  </si>
  <si>
    <t xml:space="preserve"> </t>
  </si>
  <si>
    <t>MAPA DE RIESGOS INSTITUCIONAL</t>
  </si>
  <si>
    <t>Fecha inicio de corte plan de acción</t>
  </si>
  <si>
    <t>Fecha fin de corte plan de acción</t>
  </si>
  <si>
    <t>Fecha de registro</t>
  </si>
  <si>
    <t>Causas y efectos</t>
  </si>
  <si>
    <t>Instrumentos posiblemente afectados</t>
  </si>
  <si>
    <t>Análisis (antes de controles)</t>
  </si>
  <si>
    <t>Análisis (después de controles)</t>
  </si>
  <si>
    <t>Tratamiento del riesgo</t>
  </si>
  <si>
    <t>Gestión del Cambio</t>
  </si>
  <si>
    <t>Acciones frente a las características de los controles y la valoración de riesgos</t>
  </si>
  <si>
    <t>Acciones de contingencia</t>
  </si>
  <si>
    <t>Equipo de trabajo</t>
  </si>
  <si>
    <t>Elementos de análisis</t>
  </si>
  <si>
    <t>Contextos</t>
  </si>
  <si>
    <t>Identificación</t>
  </si>
  <si>
    <t>Análisis</t>
  </si>
  <si>
    <t>Definir controles</t>
  </si>
  <si>
    <t>Evaluar controles</t>
  </si>
  <si>
    <t>CONTROL DE CAMBIOS</t>
  </si>
  <si>
    <t>OPCIÓN DE TRATAMIENTO</t>
  </si>
  <si>
    <t>VISTO BUENO METODOLÒGICO</t>
  </si>
  <si>
    <t>APROBACIÓN</t>
  </si>
  <si>
    <t>Cantidad controles</t>
  </si>
  <si>
    <t>PLAN DE ACCIÓN</t>
  </si>
  <si>
    <t>Proceso / Proyecto de inversión</t>
  </si>
  <si>
    <t>Objetivo</t>
  </si>
  <si>
    <t>Alcance u objetivos específicos</t>
  </si>
  <si>
    <t>Líder de proceso o Gerente de proyecto</t>
  </si>
  <si>
    <t>Tipo de proceso o proyecto</t>
  </si>
  <si>
    <t>Actividad clave o fase del proyecto</t>
  </si>
  <si>
    <t>Id del riesgo en el Aplicativo DARUMA</t>
  </si>
  <si>
    <t>Código del riesgo en el Aplicativo DARUMA</t>
  </si>
  <si>
    <t>Descripción del riesgo</t>
  </si>
  <si>
    <t>Fuente del riesgo</t>
  </si>
  <si>
    <t>Clasificación o tipo de riesgo</t>
  </si>
  <si>
    <t>Responsable del riesgo</t>
  </si>
  <si>
    <t>Internas</t>
  </si>
  <si>
    <t>Externas</t>
  </si>
  <si>
    <t>Efectos (consecuencias)</t>
  </si>
  <si>
    <t>Objetivos estratégicos asociados</t>
  </si>
  <si>
    <t>Trámites, OPA's y consultas asociados</t>
  </si>
  <si>
    <t>Otros procesos del Sistema de Gestión de Calidad</t>
  </si>
  <si>
    <t>Objetivos de Desarrollo Sostenible</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</si>
  <si>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</si>
  <si>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</si>
  <si>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</si>
  <si>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</si>
  <si>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</si>
  <si>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</si>
  <si>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</si>
  <si>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</si>
  <si>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</si>
  <si>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</si>
  <si>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</si>
  <si>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</si>
  <si>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</si>
  <si>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</si>
  <si>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tratamiento)</t>
  </si>
  <si>
    <t>Nombre del plan en el Aplicativo DARUMA</t>
  </si>
  <si>
    <t>Id de la acción en el Aplicativo DARUMA</t>
  </si>
  <si>
    <t>Fecha de inicio (acciones tratamiento)</t>
  </si>
  <si>
    <t>Fecha de terminación (acciones tratamiento)</t>
  </si>
  <si>
    <t>Acciones contingencia</t>
  </si>
  <si>
    <t>Responsable de ejecución (acciones contingencia)</t>
  </si>
  <si>
    <t>Producto (acciones contingencia)</t>
  </si>
  <si>
    <t>Fecha de cambio</t>
  </si>
  <si>
    <t>Aspecto(s) que cambiaron</t>
  </si>
  <si>
    <t>Descripción de los cambios efectuados</t>
  </si>
  <si>
    <t>Blancos borrar si 54</t>
  </si>
  <si>
    <t>Gestor</t>
  </si>
  <si>
    <t>Administrador del riesgo</t>
  </si>
  <si>
    <t>Equipo</t>
  </si>
  <si>
    <t>Observaciones</t>
  </si>
  <si>
    <t>Campos:
Debilidades
Oportunidades
Fortalezas
Amenazas
Consecuencias
ODS</t>
  </si>
  <si>
    <t>EQUPO SIG-MIPG ajustes para pasar a Análisis del riego</t>
  </si>
  <si>
    <t>Probabilidad e impacto</t>
  </si>
  <si>
    <t>Incluidos</t>
  </si>
  <si>
    <t>Evaluados</t>
  </si>
  <si>
    <t>Texto</t>
  </si>
  <si>
    <t>MENSAJE</t>
  </si>
  <si>
    <t>FUENTE PARA ESTADO PROCESOS</t>
  </si>
  <si>
    <t>RIESGOS REPORTE ESTADO PROCESOS</t>
  </si>
  <si>
    <t>Controles preventivos x riesgo</t>
  </si>
  <si>
    <t>Controles preventivos x proceso</t>
  </si>
  <si>
    <t>Controles detectivos x riesgo</t>
  </si>
  <si>
    <t>Controles detectivos x proceso</t>
  </si>
  <si>
    <t>Controles correctivos x riesgo</t>
  </si>
  <si>
    <t>Controles correctivos x proceso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</si>
  <si>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</si>
  <si>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</si>
  <si>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</si>
  <si>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</si>
  <si>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</si>
  <si>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</si>
  <si>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</si>
  <si>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</si>
  <si>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</si>
  <si>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</si>
  <si>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</si>
  <si>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Fecha (control de cambios)</t>
  </si>
  <si>
    <t>Versión (fecha del mapa de riesgos institucional)</t>
  </si>
  <si>
    <t>Componente</t>
  </si>
  <si>
    <t>Riesgo</t>
  </si>
  <si>
    <t>Cambio realizado</t>
  </si>
  <si>
    <t>Justificación del cambio</t>
  </si>
  <si>
    <t>Control Disciplinario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</si>
  <si>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</si>
  <si>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</si>
  <si>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</si>
  <si>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</si>
  <si>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</si>
  <si>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t>
  </si>
  <si>
    <t xml:space="preserve">Posibilidad de afectación económica (o presupuestal) por fallo judicial en contra de los intereses de la entidad, debido a errores (fallas o deficiencias) en el trámite de los procesos disciplinarios </t>
  </si>
  <si>
    <t>Ejecución y administración de procesos</t>
  </si>
  <si>
    <t>Oficina de Control Disciplinario Interno, Oficina Jurídica y Despacho de la Secretaría General</t>
  </si>
  <si>
    <t xml:space="preserve">- Alta rotación de personal generando retrasos en la curva de aprendizaje.
- No se cuenta con   equipos asignados a todos los/as servidores/as. Los equipos (su mayoría) no cuentan con los dispositivos requeridos para operar bajo las nuevas condiciones de trabajo (micrófonos, cámaras, entre otros)
- Errores (fallas o deficiencias) en la conformación del expediente disciplinario.
</t>
  </si>
  <si>
    <t xml:space="preserve">- Ataques informáticos a la Infraestructura de la entidad. 
- Interactúen con las anteriores, generando posibles pérdidas de información.
</t>
  </si>
  <si>
    <t xml:space="preserve">- Sanciones de orden legal y pecuniaria a la entidad por indebida aplicación de la Ley 734 de 2002 o Ley 1952 de 2019, según corresponda.
- Insatisfacción frente al desarrollo del proceso disciplinario de conformidad con la Ley 734 de 2002 o Ley 1952 de 2019, según corresponda.
- Beneficio al sujeto disciplinable en el trámite del proceso disciplinario.
</t>
  </si>
  <si>
    <t>3. Consolidar una gestión pública eficiente, a través del desarrollo de capacidades institucionales, para contribuir a la generación de valor público.</t>
  </si>
  <si>
    <t xml:space="preserve">- -- Ningún trámite y/o procedimiento administrativo
</t>
  </si>
  <si>
    <t xml:space="preserve">- Todos los procesos en el Sistema de Gestión de Calidad
</t>
  </si>
  <si>
    <t>Sin asociación</t>
  </si>
  <si>
    <t>No aplica</t>
  </si>
  <si>
    <t>El proceso estima que el riesgo se ubica en una zona moderado, debido a que la frecuencia con la que se realizó la actividad clave asociada al riesgo se presentó 53 veces en el último año, sin embargo, ante su materialización, podrían presentarse efectos significativos, en el pago de indemnizaciones por acciones legales en los procesos disciplinarios.</t>
  </si>
  <si>
    <t>Bajo</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</si>
  <si>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</si>
  <si>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Aceptar</t>
  </si>
  <si>
    <t xml:space="preserve">
</t>
  </si>
  <si>
    <t xml:space="preserve">-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Jurídica con el fin de analizar si hay lugar a iniciar alguna acción judicial en contra del funcionario que eventualmente haya dado lugar al fallo que condenó a la Entidad.
- Actualizar el riesgo Posibilidad de afectación económica (o presupuestal) por fallo judicial en contra de los intereses de la entidad, debido a errores (fallas o deficiencias) en el trámite de los procesos disciplinarios </t>
  </si>
  <si>
    <t>- Oficina de Control Disciplinario Interno, Oficina Jurídica, Despacho de la Secretaría General.
- Profesionales, Jefe Oficina de Control Disciplinario Interno, Jefe Oficina Jurídica y/o Asesor del Despacho de la Secretaría General.
- Profesionales, Jefe Oficina de Control Disciplinario Interno, Jefe Oficina Jurídica y/o Asesor del Despacho de la Secretaría General.
- Jefe de la Oficina de Control Disciplinario Interno, Jefe de la Oficina Jurídica y/o Asesor del Despacho de la Secretaría General.
- Oficina de Control Disciplinario Interno, Oficina Jurídica, Despacho de la Secretaría General.</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</si>
  <si>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con el análisis y plan de acción a seguir para subsanar el correspondiente error.
- Auto o decisión subsanando el error y/o falla procedimental.
- Memorando comunicando a la Oficina Jurídica.
- Riesgo de Posibilidad de afectación económica (o presupuestal) por fallo judicial en contra de los intereses de la entidad, debido a errores (fallas o deficiencias) en el trámite de los procesos disciplinarios , actualizado.</t>
  </si>
  <si>
    <t xml:space="preserve">
Análisis antes de controles
Establecimiento de controles
</t>
  </si>
  <si>
    <t>Se actualiza el número de veces de ejecución de la actividad clave asociada al riesgo para la última vigencia, desde el 1 de enero al 22 de noviembre de 2023.
Se eliminan los controles asociados al Proceso Disciplinario Verbal” Código 2210113-PR-008, Versión 012.</t>
  </si>
  <si>
    <t>Linda Katherine Chingate Velez</t>
  </si>
  <si>
    <t>Heidy Yobanna Moreno Moreno</t>
  </si>
  <si>
    <t>CREADO Control Disciplinario_2023</t>
  </si>
  <si>
    <t>Falta crear los demás roles aparte de Cesar</t>
  </si>
  <si>
    <t>CREADO</t>
  </si>
  <si>
    <t>Listo para gestión y corrupción</t>
  </si>
  <si>
    <t>No se puede asociar varias actividades clave</t>
  </si>
  <si>
    <t>OK</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</si>
  <si>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actualizan las causas internas y consecuencias.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	Memorando:</t>
  </si>
  <si>
    <t>Adelantar los procesos disciplinarios en etapa de instrucción
Adelantar los procesos disciplinarios según el procedimiento ordinario (Ley 734 de 2002)</t>
  </si>
  <si>
    <t>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t>
  </si>
  <si>
    <t xml:space="preserve">- Alta rotación de personal generando retrasos en la curva de aprendizaje.
- Dificultades en la transferencia de conocimiento entre los servidores que se vinculan y retiran de la entidad.
- Los expedientes no cuentan con la custodia adecuada y/o descuido de los/as servidores/as en el manejo de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</si>
  <si>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</si>
  <si>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 xml:space="preserve">- Daño a la imagen reputacional de la entidad por incumplimiento a los lineamientos fijados por la Constitución Política, el Código Único Disciplinario y el Código General Disciplinario.
- Investigaciones disciplinarias por violación a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</si>
  <si>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53 veces en el último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</si>
  <si>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</si>
  <si>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Disciplinario Interno, con el fin de continuar con el proceso.
- Actualizar el riesgo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t>
  </si>
  <si>
    <t>- Oficina de Control Disciplinario Interno.
- Jefe de la Oficina de Control Disciplinario Interno
- Jefe de la Oficina de Control Disciplinario Interno
- Oficina de Control Disciplinario Interno.</t>
  </si>
  <si>
    <t>- Reporte de monitoreo indicando la materialización del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 Auto de indagación previa o investigación disciplinaria en contra del funcionario que reveló la información reservada.
- Acta de reparto reasignando el expediente disciplinario a otro profesional.
-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actualizado.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</si>
  <si>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y consecuencias. Se incluyen un detectivo relacionado con el procedimiento de aplicación de la etapa de instrucción. Se ajustan los controles correctivos y el plan de contingencia, ajustando el nombre del responsable al Jefe de la Oficina de Control Disciplinario Interno
•	Memorando:</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</si>
  <si>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</si>
  <si>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</si>
  <si>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</si>
  <si>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</si>
  <si>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t>Alto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</si>
  <si>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</si>
  <si>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</si>
  <si>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Reducir</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</si>
  <si>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</si>
  <si>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</si>
  <si>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 xml:space="preserve">
Establecimiento de controles
Tratamiento del riesgo</t>
  </si>
  <si>
    <t>Se eliminan los controles asociados al Proceso Disciplinario Verbal” Código 2210113-PR-008, Versión 012.
Se formulan acciones de Tratamiento a 2024</t>
  </si>
  <si>
    <t>No se ven las calificaciones dadas a la encuesta</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</si>
  <si>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</si>
  <si>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t>
  </si>
  <si>
    <t>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t>
  </si>
  <si>
    <t>Formular y realizar seguimiento de los planes estratégicos, institucionales y el Plan Estratégico Sectorial
Formular y realizar seguimiento a proyectos de inversión de la Secretaría General
Gestionar el presupuesto de inversión
Gestionar las políticas públicas distritales de competencia de la Secretaría General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</si>
  <si>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</si>
  <si>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Oficina Asesora de Planeación
Oficina de Tecnologías de la Información y las Comunicaciones</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</si>
  <si>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</si>
  <si>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</si>
  <si>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</si>
  <si>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16. Paz, justicia e instituciones sólidas</t>
  </si>
  <si>
    <t>7873 Fortalecimiento de la capacidad institucional de la Secretaría General</t>
  </si>
  <si>
    <t>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La valoración antes de controles es alta.</t>
  </si>
  <si>
    <t>Se determina la probabilidad de ocurrencia de este riesgo como  "muy baja", teniendo en cuenta que se definieron 12 controles (7 preventivos) (5 detectivos)  y ante su materialización, podrían disminuirse los efectos, aplicando las acciones de contingencia.</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</si>
  <si>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riesgo Posibilidad de afectación económica (o presupuestal) por decisión (sanción) de un organismo de control u otra entidad, debido a incumplimiento parcial de compromisos en la ejecución de la planeación institucional y la ejecución presupuestal</t>
  </si>
  <si>
    <t>- Oficina Asesora de Planeación
Oficina de Tecnologías de la Información y las Comunicaciones
- Jefe Oficina Asesora de Planeación
- Los profesionales de la  Oficina Asesora de Planeación
- Jefe Oficina Asesora de Planeación
- Oficina Asesora de Planeación
Oficina de Tecnologías de la Información y las Comunicaciones</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</si>
  <si>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Riesgo de Posibilidad de afectación económica (o presupuestal) por decisión (sanción) de un organismo de control u otra entidad, debido a incumplimiento parcial de compromisos en la ejecución de la planeación institucional y la ejecución presupuestal, actualizado.</t>
  </si>
  <si>
    <t xml:space="preserve">
Establecimiento de controles
</t>
  </si>
  <si>
    <t>Se ajustó el control asociado al procedimiento 4202000-PR-370 Gestión de políticas públicas distritales de competencia de la Secretaría General, teniendo en cuenta que el procedimiento se actualizó.</t>
  </si>
  <si>
    <t>Sebastián Moreno</t>
  </si>
  <si>
    <t>Bibiana Cardozo</t>
  </si>
  <si>
    <t>CREADO
Direccionamiento Estratégico_2023</t>
  </si>
  <si>
    <t>Listo para gestión</t>
  </si>
  <si>
    <t>Al colocar más de una fase del proyecto, una de ellas se elimina y no es visible en el show ni la lupa</t>
  </si>
  <si>
    <t>CONTROL DE CAMBIOS
Conforme al memorando 3-2022-35997 del 16 de diciembre de 2022, se realizó el cargue de este riesgo en DARUMA con las siguientes novedades: 
•	Aspectos: Identificación del riesgo y análisis de controles
•	Cambios: Se actualizó la actividad clave del proceso. Se incluyeron controles que mitigan la materialización del riesgo asociados a los procedimientos Elaboración y Seguimiento del Plan Estratégico de TI basado en la arquitectura empresarial (4204000-PR-116), Gestión de Bienestar e Incentivos ( 2211300-PR-163) , Gestión Organizacional (2211300-PR-221),  Gestión de Peligros, Riesgos y Amenazas (4232000-PR-372) y  Gestión de la Formación y la Capacitación (4232000-PR-164).
•	Memorando:</t>
  </si>
  <si>
    <t>Formular y realizar seguimiento de los planes estratégicos, institucionales y el Plan Estratégico Sectorial
Formular y realizar seguimiento a proyectos de inversión de la Secretaría General
Gestionar el presupuesto de inversión
Gestionar las políticas públicas distritales de competencia de la Secretaría General
Fase (componente): Fortalecer la planeación institucional de la Entidad de acuerdo con las necesidades y nuevas realidades, soportada en un esquema de medición, seguimiento y mejora continua.</t>
  </si>
  <si>
    <t>Posibilidad de afectación reputacional por pérdida de credibilidad de los grupos de valor y partes interesadas, debido a errores fallas o deficiencias  en  la formulación y actualización de la planeación institucional</t>
  </si>
  <si>
    <t>Se determinó la probabilidad baja  ya que la planeación institucional es susceptible de actualizar en diferentes meses del año, involucrando varios planes operativos como el Plan de Acción Institucional, Plan de Acción Integrado, Plan de Adecuación y Sostenibilidad del MIPG, Plan Anticorrupción y de Atención al Ciudadano, entre otros.  El impacto (4 mayor) obedece a que éste riesgo podría generar incumplimiento de metas de gobierno y los objetivos  institucionales. La valoración antes de controles es alta.</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</si>
  <si>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riesgo Posibilidad de afectación reputacional por pérdida de credibilidad de los grupos de valor y partes interesadas, debido a errores fallas o deficiencias  en  la formulación y actualización de la planeación institucional</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</si>
  <si>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Riesgo de Posibilidad de afectación reputacional por pérdida de credibilidad de los grupos de valor y partes interesadas, debido a errores fallas o deficiencias  en  la formulación y actualización de la planeación institucional, actualizado.</t>
  </si>
  <si>
    <t xml:space="preserve">Se ajustó el control asociado al procedimiento 4202000-PR-370 Gestión de políticas públicas distritales de competencia de la Secretaría General, teniendo en cuenta que el procedimiento se actualizó.
</t>
  </si>
  <si>
    <t>Evaluación del Sistema de Control Interno</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</si>
  <si>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</si>
  <si>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t>
  </si>
  <si>
    <t>Ejecutar las auditorías internas de gestión, seguimientos y realizar informes de ley</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</si>
  <si>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</si>
  <si>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</si>
  <si>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</si>
  <si>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</si>
  <si>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El proceso estima que el riesgo se ubica en una zona moderado, debido a que la frecuencia con la que se realiza la actividad clave asociada al riesgo se presenta aproximadamente 12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</si>
  <si>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riesgo  Posibilidad de afectación reputacional por la no detección de desviaciones críticas en la muestra establecida para las unidades auditables, debido a errores en la aplicación de los controles claves del proceso auditor</t>
  </si>
  <si>
    <t>- Oficina de Control Interno
- Jefe de la Oficina de Control Interno
- Jefe de la Oficina de Control Interno
-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</si>
  <si>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Riesgo de  Posibilidad de afectación reputacional por la no detección de desviaciones críticas en la muestra establecida para las unidades auditables, debido a errores en la aplicación de los controles claves del proceso auditor, actualizado.</t>
  </si>
  <si>
    <t>Se ajusta la redacción del control detectivo.</t>
  </si>
  <si>
    <t>Kelly Mireya Correa</t>
  </si>
  <si>
    <t>Jorge Eliecer Gómez</t>
  </si>
  <si>
    <t>CREADO
Evaluación del Sistema de Control Interno_2023</t>
  </si>
  <si>
    <t>CONTROL DE CAMBIOS
Conforme al memorando 3-2022-35997 del 16 de diciembre de 2022, se realizó el cargue de este riesgo en DARUMA con las siguientes novedades: 
•	Aspectos: Identificación del riesgo y análisis de controles
•	Cambios: Se ajusta la matriz DOFA. Se asocia el riesgo a la nueva estructura del proceso. Se ajusta la definición de controles.
•	Memorando:</t>
  </si>
  <si>
    <t>Ejecutar las auditorías internas de gestión, seguimientos y realizar informes de ley </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</si>
  <si>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</si>
  <si>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</si>
  <si>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</si>
  <si>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Realizar un (1) taller interno de fortalecimiento de la ética del auditor.
</t>
  </si>
  <si>
    <t xml:space="preserve">- Jefe de la Oficina de Control Interno
</t>
  </si>
  <si>
    <t xml:space="preserve">01/08/2024
</t>
  </si>
  <si>
    <t xml:space="preserve">31/08/2024
</t>
  </si>
  <si>
    <t>-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
- Retirar al auditor del trabajo que está realizando, si durante esa auditoria se materializa el riesgo
-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</si>
  <si>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Oficina de Control Interno
- Jefe de la Oficina de Control Interno
- Oficina de Control Interno</t>
  </si>
  <si>
    <t>-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
- Comunicación de la reasignación
-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t>
  </si>
  <si>
    <t>Identificación del riesgo
Establecimiento de controles
Tratamiento del riesgo</t>
  </si>
  <si>
    <t>Se realizó ajuste en la redacción del riesgo para enfocarlo en las conclusiones ajustadas para intereses propios o de terceros, en el resultado de las auditorías
Se incluyó control detectivo para el riesgo.
Se formula la propuesta de acción de tratamiento del riesgo a 2024.</t>
  </si>
  <si>
    <t>Ok</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</si>
  <si>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</si>
  <si>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</si>
  <si>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</si>
  <si>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</si>
  <si>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Subsecretario(a) Distrital de Fortalecimiento Institucional</t>
  </si>
  <si>
    <t xml:space="preserve">Diseñar y emitir lineamientos, desarrollar estrategias, brindar, prestar servicios y realizar análisis, estudios e investigaciones para el fortalecimiento de la gestión pública distrital   </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</si>
  <si>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</si>
  <si>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Inadecuada planeación de la estrategia, que conlleva a cambios de último momento o incumplimientos en el plan de trabajo o cronograma.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</si>
  <si>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 xml:space="preserve">- Falta de continuidad en los programas y proyectos entre administraciones
</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</si>
  <si>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</si>
  <si>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 xml:space="preserve">- Procesos misionales en el Sistema de Gestión de Calidad
</t>
  </si>
  <si>
    <t>En cuanto a la probabilidad se obtiene una valoración baja(2), dado a que en la vigencia se llevaron a cabo 7 estrategias, y en cuanto al impacto se obtiene una valoración menor(2), dado que puede verse afectada la imagen institucional a nivel regional por hechos que afectan a algunos usuarios o ciudadanos. En consecuencia la zona resultante quedo en Moderado.</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</si>
  <si>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Gestión Pública
- Actualizar el riesgo Posibilidad de afectación reputacional por no lograr fortalecer la administración y la gestión pública distrital, debido a deficiencias al planificar, diseñar y/o orientar las estrategias para el fortalecimiento de la administración y la gestión pública distrital</t>
  </si>
  <si>
    <t>- Dirección Distrital de Desarrollo  Institucional
- El Director(a) y/o Subdirector(a) Técnico (a) de Desarrollo Institucional
- Subsecretario(a) Distrital de Fortalecimiento Institucional
- Dirección Distrital de Desarrollo  Institucional</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</si>
  <si>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Gestión Pública, actualizado.
-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actualizado.</t>
  </si>
  <si>
    <t xml:space="preserve">Identificación del riesgo
Análisis antes de controles
</t>
  </si>
  <si>
    <t>Se realizaron  ajustes en las causas internas y externas, que aplican directamente al riesgo.
Se actualizaron los centros de costo de los documentos asociados, en las actividades de control del riesgo.  
Se ajusta el contexto del proceso.
Se realizó ajuste en la valoración de la probabilidad del riesgo antes de controles, pasando de Bajo a Moderado</t>
  </si>
  <si>
    <t>Linda Reales</t>
  </si>
  <si>
    <t>Alvaro Arias Cruz</t>
  </si>
  <si>
    <t>CREADO
Fortalecimiento de la Gestión Pública_2023</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</si>
  <si>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	Memorando:</t>
  </si>
  <si>
    <t>Diseñar y emitir lineamientos, desarrollar estrategias, brindar, prestar servicios y realizar análisis, estudios e investigaciones para el fortalecimiento de la gestión pública distrital.</t>
  </si>
  <si>
    <t>Posibilidad de afectación reputacional por no lograr fortalecer la administración y la gestión pública distrital, debido a deficiencias al planificar, diseñar y/o ejecutar los cursos y/o diplomados de formación</t>
  </si>
  <si>
    <t xml:space="preserve">- Necesidad permanente de actualización de los contenidos temáticos de los cursos y/o diplomados de formación.
- La plataforma actual donde se desarrollan las ofertas de formación virtual en ocasiones presenta fallas o inconsistencias.
- Falta de seguimiento al cumplimiento del plan de trabajo o cronograma de los cursos y/o diplomados de formación 
- La plataforma actual donde se desarrollan las ofertas de formación virtual no se ajusta a soluciones flexibles y de última tecnología.
</t>
  </si>
  <si>
    <t xml:space="preserve">- Inestabilidad de la conectividad, no disponibilidad de servidores de información y vulnerabilidad en la seguridad informática, para garantizar la correcta prestación del servicio "Programas de formación virtual para servidores públicos del Distrito Capital".
</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</si>
  <si>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"Programas de formación virtual para servidores públicos del Distrito Capital"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</si>
  <si>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Programa de Formación virtual para servidores públicos del Distrito Capital (OPA)
</t>
  </si>
  <si>
    <t xml:space="preserve">- Procesos misionales y estratégicos misionales en el Sistema de Gestión de Calidad
</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</si>
  <si>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en la imagen.</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</si>
  <si>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riesgo Posibilidad de afectación reputacional por no lograr fortalecer la administración y la gestión pública distrital, debido a deficiencias al planificar, diseñar y/o ejecutar los cursos y/o diplomados de formación</t>
  </si>
  <si>
    <t>- Dirección Distrital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Dirección Distrital de Desarrollo Institucional</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</si>
  <si>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Riesgo de Posibilidad de afectación reputacional por no lograr fortalecer la administración y la gestión pública distrital, debido a deficiencias al planificar, diseñar y/o ejecutar los cursos y/o diplomados de formación, actualizado.</t>
  </si>
  <si>
    <t xml:space="preserve">Identificación del riesgo
Establecimiento de controles
</t>
  </si>
  <si>
    <t>Se realizaron  ajustes en las causas internas y externas, que aplican directamente al riesgo.
Se actualizaron los centros de costo de los documentos asociados, en las actividades de control del riesgo.  
Se ajusta el contexto del proceso.</t>
  </si>
  <si>
    <t>CONTROL DE CAMBIOS
Conforme al memorando 3-2022-34211 del 2 de diciembre de 2022, se realizó el cargue de este riesgo en DARUMA con las siguientes novedades: 
•	Aspectos: Identificación del riesgo y análisis antes de controles
•	Cambios: Se asocia el riesgo al nuevo Mapa de procesos de la Secretaría General. Se realiza análisis antes de controles verificando el impacto y probabilidad ya que disminuyó debido a que no se ha materializado el riesgo en la vigencia.
•	Memorando:</t>
  </si>
  <si>
    <t>Diseñar y emitir lineamientos, desarrollar estrategias, brindar, prestar servicios y realizar análisis, estudios e investigaciones para el fortalecimiento de la gestión pública distrital</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</si>
  <si>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</si>
  <si>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Fraude interno</t>
  </si>
  <si>
    <t xml:space="preserve">- Falta de actualización de algunos sistemas (interfaz, accesibilidad, disponibilidad) que interactúan con los procesos.
- Cambios internos (administrativos y rotación de personal) que impacta la continuidad en la implementación de las estrategias y la transferencia del conocimiento.
- Falta de disponibilidad presupuestal.
- Desconocimiento de la ley mediante interpretaciones subjetivas de las normas vigentes para evitar o postergar su aplicación
</t>
  </si>
  <si>
    <t xml:space="preserve">- La inestabilidad de la conectividad, no disponibilidad de servidores de información y vulnerabilidad en la seguridad informática.
- Constante actualización de directrices Nacionales y Distritales,  que no surten suficientes procesos de socialización. 
- Recorte de recursos financieros que impiden las ejecución de metas establecidas en el cuatrienio.
- Falta de continuidad en los programas y proyectos entre administraciones.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</si>
  <si>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</si>
  <si>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Consulta del patrimonio documental de Bogotá
</t>
  </si>
  <si>
    <t>Extremo</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</si>
  <si>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</si>
  <si>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</si>
  <si>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Crear un procedimiento que contemple las modalidades no incluidas en el proceso, para el ingreso de documentación patrimonial al Archivo de Bogotá
</t>
  </si>
  <si>
    <t xml:space="preserve">- Profesional Universitario
</t>
  </si>
  <si>
    <t xml:space="preserve">01/06/2024
</t>
  </si>
  <si>
    <t xml:space="preserve">31/12/2024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</si>
  <si>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</si>
  <si>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Dirección Distrital de Archivo de Bogotá
- Subdirector(a) de Gestión de Patrimonio Documental del Distrito 
- Profesional universitario de la Subdirección de Gestión de Patrimonio Documental del Distrito								
- Director(a) Distrital de Archivo de Bogotá
- Dirección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</si>
  <si>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t>
  </si>
  <si>
    <t>Identificación del riesgo
Tratamiento del riesgo</t>
  </si>
  <si>
    <t>Se ajusta el contexto del proceso.
Se ajusta la opción donde se señalan los procesos posiblemente afectados con este riesgo. 
Se asocia el servicio Consulta del patrimonio documental de Bogotá
Se ajustan causas internas y causas externas
Se definen acciones de tratamiento para la mitigación del riesgo</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</si>
  <si>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</si>
  <si>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 xml:space="preserve">Diseñar y emitir lineamientos, desarrollar estrategias, brindar, prestar servicios y realizar análisis, estudios e investigaciones para el fortalecimiento de la gestión pública distrital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</si>
  <si>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</si>
  <si>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 Falta de actualización de algunos sistemas (interfaz, accesibilidad, disponibilidad) que interactúan con los procesos.
- Cadenas de revisión, validación y aprobación que  retrasan la gestión.
- Cambios internos (administrativos y rotación de personal) que impacta la continuidad en la implementación de las estrategias y la transferencia del conocimiento.
- Uso indebido del poder para la emisión de conceptos técnicos favorables.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</si>
  <si>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Presiones ejercidas por terceros y o ofrecimientos de prebendas, gratificaciones o dadivas.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</si>
  <si>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</si>
  <si>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</si>
  <si>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 xml:space="preserve">- Realizar jornadas de seguimiento trimestral para la verificación de la correcta revisión y evaluación de las Tablas de Retención Documental –TRD y Tablas de Valoración Documental –TVD 
</t>
  </si>
  <si>
    <t xml:space="preserve">- Subdirector Técnico
</t>
  </si>
  <si>
    <t xml:space="preserve">01/02/2024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</si>
  <si>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</si>
  <si>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Dirección Distrital de Archivo de Bogotá
- Director(a) Distrital de Archivo de Bogotá
- Profesional(es) Universitario(s)
- Director(a) Distrital de Archivo de Bogotá
- Director(a) Distrital de Archivo de Bogotá
- Dirección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</si>
  <si>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t>
  </si>
  <si>
    <t>Identificación del riesgo
Establecimiento de controles
Evaluación de controles
Tratamiento del riesgo</t>
  </si>
  <si>
    <t>Se ajusta el contexto del proceso.
Se actualiza nombre del riesgo
Se ajusta la opción donde se señalan los procesos posiblemente afectados con este riesgo. 
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Se actualizan controles por actualización de procedimiento PR-293 Revisión y evaluación de las Tablas de Retención Documental –TRD y Tablas de Valoración Documental –TVD
Se ajustan causas internas y causas externas
Se definen acciones de tratamiento para la mitigación del riesgo</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</si>
  <si>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</si>
  <si>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Falta de actualización de algunos sistemas (interfaz, accesibilidad, disponibilidad) que interactúan con los procesos.
- Falta de disponibilidad presupuestal.
- Cambios internos (administrativos y rotación de personal) que impacta la continuidad en la implementación de las estrategias y la transferencia del conocimiento.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</si>
  <si>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Recorte de recursos financieros que impiden las ejecución de metas establecidas en el cuatrienio.
- Desconocimiento del propósito, el funcionamiento, los productos y servicios que ofrece el proceso por parte de los usuarios del proceso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</si>
  <si>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</si>
  <si>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El proceso estima que el riesgo se ubica en una zona alta, debido a que la frecuencia con la que se realizó la actividad clave asociada al riesgo se presentó 2900 veces en el último año, sin embargo, ante su materialización, podrían presentarse efectos significativos, en la imagen de la entidad a nivel local</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</si>
  <si>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riesgo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</si>
  <si>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Dirección Distrital de Archivo de Bogotá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Dirección Distrital de Archivo de Bogotá</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</si>
  <si>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actualizado.</t>
  </si>
  <si>
    <t xml:space="preserve">Identificación del riesgo
Análisis antes de controles
Establecimiento de controles
</t>
  </si>
  <si>
    <t xml:space="preserve">Se ajusta el contexto del proceso
Se actualizan controles por actualización de procedimiento PR-080 Monitoreo y control de condiciones ambientales.
Se ajusta la opción donde se señalan los procesos posiblemente afectados con este riesgo. 
Se ajustan causas internas y causas externas
Se ajusta la calificación de la probabilidad antes de controles																												</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</si>
  <si>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</si>
  <si>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</si>
  <si>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Los equipos (su mayoría) no cuentan con los dispositivos requeridos para operar bajo las nuevas condiciones de trabajo (micrófonos, cámaras, entre otros)
-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</si>
  <si>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</si>
  <si>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</si>
  <si>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 xml:space="preserve">- Visitas guiadas en el Archivo de Bogotá (OPA)
</t>
  </si>
  <si>
    <t xml:space="preserve">- Ningún otro proceso en el Sistema de Gestión de Calidad
</t>
  </si>
  <si>
    <t xml:space="preserve">El proceso estima que el riesgo se ubica en una zona moderada, debido a que la frecuencia con la que se realizó las visitas guiadas  asociada al riesgo se presentó 30 veces en el último año, ante su materialización, podrían presentarse efectos menores, en imagen y cumplimiento. </t>
  </si>
  <si>
    <t>El proceso estima que el riesgo se ubica en una zona baja, debido a que los controles establecidos son adecuados, ubicando el riesgo en la escala de probabilidad más baja, y ante su materialización, podrían disminuirse los efectos, aplicando las acciones de contingencia.</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</si>
  <si>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riesgo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</si>
  <si>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Dirección Distrital de Archivo de Bogotá
- Profesional Universitario de la Dirección Distrital de Archivo de Bogotá
- Profesional Universitario de la Dirección Distrital de Archivo de Bogotá
- Dirección Distrital de Archivo de Bogotá</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</si>
  <si>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actualizado.</t>
  </si>
  <si>
    <t xml:space="preserve">Identificación del riesgo
</t>
  </si>
  <si>
    <t>Se ajusta el contexto del proceso.
Se ajusta la opción donde se señalan los procesos posiblemente afectados con este riesgo. 
Se actualiza causas internas</t>
  </si>
  <si>
    <t>Oscar Eli Gómez</t>
  </si>
  <si>
    <t>Marcela Irene González</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</si>
  <si>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</si>
  <si>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t>
  </si>
  <si>
    <t xml:space="preserve">- Falta de actualización de algunos sistemas (interfaz, accesibilidad, disponibilidad) que interactúan con los procesos.
-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</si>
  <si>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t>
  </si>
  <si>
    <t xml:space="preserve">- Inducir a las entidades en errores en la función archivística.
- Pérdida de credibilidad por parte de las otras entidades del Distrito y privadas que cumplen funciones públicas
- Incumplimiento en la normatividad archivística vigente
</t>
  </si>
  <si>
    <t xml:space="preserve">- Asistencia técnica en Gestión documental y archivos
- Instrumento técnico en gestión documental y archivos
</t>
  </si>
  <si>
    <t xml:space="preserve">El proceso estima que el riesgo se ubica en una zona Moderada, debido a que la frecuencia con la que se realizó la actividad clave asociada al riesgo se presentó 30 veces en el último año, sin embargo, ante su materialización, podrían presentarse efectos significativos, en la imagen de la entidad a nivel local.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</si>
  <si>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riesgo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t>
  </si>
  <si>
    <t>- Dirección Distrital de Archivo de Bogotá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Dirección Distrital de Archivo de Bogotá</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</si>
  <si>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4211000-FT-449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actualizado.</t>
  </si>
  <si>
    <t>Se ajusta el contexto del proceso.
Se actualiza riesgo de la ficha por modificaciones en procedimientos
Se actualizan controles por actualización de procedimientos
Se incluyeron los servicios Asistencia técnica en Gestión documental y archivos y  Instrumento técnico en gestión documental y archivos.
Se ajustan causas internas, externas y efectos
Se actualiza la calificación de la probabilidad debido a la eliminación de conceptos técnicos de contratación</t>
  </si>
  <si>
    <t>Diseñar y emitir lineamientos, desarrollar estrategias, brindar, prestar servicios y realizar análisis, estudios e investigaciones para el fortalecimiento de la gestión pública distrital
(Servicio de Publicación de  los actos y documentos administrativos en el Registro Distrital)</t>
  </si>
  <si>
    <t>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</si>
  <si>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Falta de actualización de algunos sistemas (interfaz, accesibilidad, disponibilidad) que interactúan con los procesos.
- Desconocimiento de las demás dependencias y entidades distritales, sobre las particularidades de la Subdirección de Imprenta Distrital.
</t>
  </si>
  <si>
    <t xml:space="preserve">- La inestabilidad de la conectividad, no disponibilidad de servidores de información y vulnerabilidad en la seguridad informática.
</t>
  </si>
  <si>
    <t xml:space="preserve">- La buena reputación de la Subdirección de Imprenta Distrital y por consiguiente la Secretaría General de la Alcaldía Mayor de Bogotá, D.C., se vería afectada, lo cual generaría desconfianza ante las partes interesadas.
- Afectar a la entidad emisora del acto o documento administrativo o la ciudadanía, al no divulgar o divulgar información errónea sobre decisiones de la Administración Distrital.
- Sanciones para los funcionarios o servidores que intervienen en el proceso
- Posibles sanciones legales para la Secretaría General de la Alcaldía Mayor de Bogotá D.C
</t>
  </si>
  <si>
    <t xml:space="preserve">- Publicación de actos o documentos administrativos en el Registro Distrital (Trámite)
- Consulta del Registro Distrital (Consulta)
</t>
  </si>
  <si>
    <t>El proceso estima que el riesgo se ubica en una zona moderada, debido a que la frecuencia con la que se realizó la actividad clave asociada al riesgo se presentó 280 veces al año, sin embargo, ante su materialización, podrían presentarse efectos de relativa relevancia, en la imagen de la entidad a nivel local.</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</si>
  <si>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</si>
  <si>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 Reportar el riesgo materializado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riesgo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</si>
  <si>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Subdirección Imprenta Distrital
- Subdirector(a) de Imprenta Distrital
- Subdirector(a) de Imprenta Distrital
- Subdirector(a) de Imprenta Distrital
- Técnico Operativo
- Subdirector(a) de Imprenta Distrital
- Subdirección Imprenta Distrital</t>
  </si>
  <si>
    <t>- Reporte de monitoreo indicando la materialización del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actualizado.</t>
  </si>
  <si>
    <t>Se ajusta el contexto del proceso.
Se actualiza las causas externas del mismo.</t>
  </si>
  <si>
    <t>Nelcy Martínez Castillo</t>
  </si>
  <si>
    <t>John Fredy Molano</t>
  </si>
  <si>
    <t>CONTROL DE CAMBIOS
Conforme al memorando 3-2022-34211 del 2 de diciembre de 2022, se realizó el cargue de este riesgo en DARUMA con las siguientes novedades: 
•	Aspectos: Identificación del riesgo y análisis de controles
•	Cambios: Se asocia el riesgo al nuevo Mapa de procesos de la Secretaría General.
•	Memorando:</t>
  </si>
  <si>
    <t>Diseñar y emitir lineamientos, desarrollar estrategias, brindar, prestar servicios y realizar análisis, estudios e investigaciones para el fortalecimiento de la Gestión Pública Distrital</t>
  </si>
  <si>
    <t>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t>
  </si>
  <si>
    <t xml:space="preserve">- La imagen institucional se ve afectada ante los usuarios que utilizan el servicio, si este no se presta adecuadamente. (pendiente a hoy)
- Dificultad en la articulación de actividades comunes a las dependencias
</t>
  </si>
  <si>
    <t xml:space="preserve">- Cambios de características técnicas del producto por parte de los usuarios.
- Falta de recursos que podría darse por los recortes presupuestales, humanos y técnicos que influirían en la no sostenibilidad de los programas e iniciativas de los proyectos de inversión y en los servicios que presta al Secretaría General en el Distrito
</t>
  </si>
  <si>
    <t xml:space="preserve">- Pérdida de credibilidad institucional
- Desbalance de línea en planta de producción
</t>
  </si>
  <si>
    <t xml:space="preserve">- Impresión de artes gráficas para las entidades del Distrito Capital (OPA)
</t>
  </si>
  <si>
    <t>El proceso estima que el riesgo se ubica en una zona moderada, debido a que la frecuencia con la que se realizó la actividad clave asociada al riesgo se presentó 499 veces al año, sin embargo, ante su materialización, podrían presentarse efectos leves  en la operación, cumplimiento e imagen de la entidad a nivel local.</t>
  </si>
  <si>
    <t>- Reportar el riesgo materializado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riesgo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t>
  </si>
  <si>
    <t>- Subdirección de Imprenta Distrital
- Subdirector(a) de Imprenta Distrital
- Subdirector(a) de Imprenta Distrital
- Profesional Universitario (Producción)
- Profesional Universitario (Producción)
- Profesional Universitario (Producción)
- Subdirección de Imprenta Distrital</t>
  </si>
  <si>
    <t>- Reporte de monitoreo indicando la materialización del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actualizado.</t>
  </si>
  <si>
    <t>Se ajusta el contexto del proceso.
Se actualizan las  causas externas del riesgo</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</si>
  <si>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</si>
  <si>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</si>
  <si>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t>
  </si>
  <si>
    <t>Definir las orientaciones y realizar acompañamiento en la implementación y sostenibilidad de los sistemas que integran el sistema de gestión de la entidad
Fase (actividad):  Fortalecer el modelo de operación por procesos de la Secretaría General para mejorar su desempeño</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</si>
  <si>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</si>
  <si>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Oficina Asesora de Planeación </t>
  </si>
  <si>
    <t xml:space="preserve">- Dificultades en la transferencia de conocimiento entre los servidores que se vinculan y retiran de la entidad.
- La información de entrada que se requiere para registrar en el Aplicativo DARUMA no es suficiente, clara o de calidad.
- Errores humanos en la consolidación y digitación de información.
- La información no se encuentra centralizada para su uso.
- Falta de validación de los procesos y dependencias que remiten la información.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</si>
  <si>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t>
  </si>
  <si>
    <t xml:space="preserve">- Resultados e informes incoherentes frente a la gestión realizada por el proceso o la dependencia.
- Posibles hallazgos.
- Afectación de la imagen de las dependencias y del proceso.
- Desgaste administrativo por reprocesos en la información registrada.
- Desconfianza en la información registrada en el Aplicativo DARUMA.
</t>
  </si>
  <si>
    <t>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t>
  </si>
  <si>
    <t>Se determina la zona de riesgo muy bajo, teniendo en cuenta que se definieron 5 controles para evitar que el riego se presente  y 3 correctivos ante la posible materialización del riesgo.</t>
  </si>
  <si>
    <t>-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
- Informar al proceso o dependencia la justificación de no haber realizado la retroalimentación y la fecha para realizarla.
-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
- Actualizar el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</si>
  <si>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 Oficina Asesora de Planeación 
- Profesional de la Oficina Asesora de Planeación
- Profesional de la Oficina Asesora de Planeación
- Jefe de la Oficina Asesora de Planeación
- Oficina Asesora de Planeación </t>
  </si>
  <si>
    <t>-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Correo electrónico con la justificación
- Retroalimentación realizada a través del Aplicativo DARUMA
- Acta del Comité
-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actualizado.</t>
  </si>
  <si>
    <t xml:space="preserve">
Establecimiento de controles
Evaluación de controles
</t>
  </si>
  <si>
    <t>Se actualizaron los controles definidos teniendo en cuenta que los procedimientos 4202000-PR-002, 4202000-PR-005, 4202000-PR-214 fueron actualizados.
Se incluyó un nuevo control relacionado con el procedimiento 4202000-PR-389 sobre la retroalimentación a los indicadores institucionales.</t>
  </si>
  <si>
    <t>CREADO
Fortalecimiento Institucional_2023</t>
  </si>
  <si>
    <t>CONTROL DE CAMBIOS
Conforme al memorando 3-2022-35995 del 16 de diciembre de 2022, se realizó el cargue de este riesgo en DARUMA con las siguientes novedades: 
•	Aspectos: Identificación del riesgo, análisis antes de controles, análisis de controles, análisis después de controles y tratamiento del riesgo
•	Cambios: Nuevo riesgo en el marco del proceso Fortalecimiento Institucional.
•	Memorando:</t>
  </si>
  <si>
    <t>Definir las orientaciones y realizar acompañamiento en la implementación y sostenibilidad de los sistemas que integran el sistema de gestión de la entidad
Fase (actividad): Actualizar e implementar la política ambiental de la Secretaría General</t>
  </si>
  <si>
    <t>Posibilidad de afectación reputacional por pérdida de la credibilidad en el compromiso ambiental de la Entidad, debido a decisiones erróneas o no acertadas en la formulación del PIGA y su plan de acción</t>
  </si>
  <si>
    <t>Dirección Administrativa y Financiera</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</si>
  <si>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</si>
  <si>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</si>
  <si>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</si>
  <si>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muy baja, ya que la actividad que conlleva el riesgo se ejecuta como máximos 1 vez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</si>
  <si>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y el impacto menor.  Por lo tanto el resultado después de los controles continúa siendo bajo.</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</si>
  <si>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riesgo Posibilidad de afectación reputacional por pérdida de la credibilidad en el compromiso ambiental de la Entidad, debido a decisiones erróneas o no acertadas en la formulación del PIGA y su plan de acción</t>
  </si>
  <si>
    <t>- Dirección Administrativa y Financiera
- Director(a) Administrativo y Financiero - Gestor Ambiental
- Director(a) Administrativo y Financiero - Gestor Ambiental
- Dirección Administrativa y Financiera</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</si>
  <si>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Riesgo de Posibilidad de afectación reputacional por pérdida de la credibilidad en el compromiso ambiental de la Entidad, debido a decisiones erróneas o no acertadas en la formulación del PIGA y su plan de acción, actualizado.</t>
  </si>
  <si>
    <t>Identificación del riesgo
Análisis antes de controles
Establecimiento de controles
Evaluación de controles
Tratamiento del riesgo</t>
  </si>
  <si>
    <t>En el marco del nuevo modelo de operación por procesos, se migra el presente riesgo del proceso Gestión de Servicios administrativos al nuevo proceso Fortalecimiento Institucional.</t>
  </si>
  <si>
    <t>CONTROL DE CAMBIOS
Conforme al memorando 3-2022-35995 del 16 de diciembre de 2022, se realizó el cargue de este riesgo en DARUMA con las siguientes novedades: 
•	Aspectos: Identificación del riesgo, análisis antes de controles, análisis de controles, análisis después de controles y tratamiento del riesgo
•	Cambios: En el marco del nuevo modelo de operación por procesos, se migra el presente riesgo del proceso Gestión de Servicios administrativos al nuevo proceso Fortalecimiento Institucional.
•	Memorando:</t>
  </si>
  <si>
    <t>Gestión de Alianzas e Internacionalización de Bogotá</t>
  </si>
  <si>
    <t>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t>
  </si>
  <si>
    <t>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t>
  </si>
  <si>
    <t>Gestionar alianzas y / o acciones de Relacionamiento Internacional, previa aprobación con el sector/entidad y/o la Alcaldía y actores internacionales para el Distrito.</t>
  </si>
  <si>
    <t>Posibilidad de afectación reputacional por información inoportuna, deficiente o insuficiente, debido a errores (fallas o deficiencias) en el reporte de la información o en la gestión de relacionamiento y cooperación  internacional de los sectores y/o entidades</t>
  </si>
  <si>
    <t xml:space="preserve">- Los sistemas de información son aislados. Se recopila la misma información varias veces y al no tener mecanismos estándar de comunicación no es posible orquestar servicios más complejos que puedan ser reutilizados y de mayor valor para la entidad.
</t>
  </si>
  <si>
    <t xml:space="preserve">- La inestabilidad de la conectividad, indisponibilidad de servidores de información y vulnerabilidad en la seguridad informática.
</t>
  </si>
  <si>
    <t xml:space="preserve">- Perdida de credibilidad y reputación de la DDRI con actores Locales, Nacionales e Internacionales.
</t>
  </si>
  <si>
    <t>6. Conocer los referentes internacionales de gestión pública, a través de estrategias de cooperación y articulación, para lograr que la administración distrital mejore su gestión pública y posicione las buenas prácticas que realiza.</t>
  </si>
  <si>
    <t xml:space="preserve">- Procesos estratégicos en el Sistema de Gestión de Calidad
</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</si>
  <si>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El resultado obtenido de una probabilidad baja  (2), con un impacto menor (2), en relación con el cumplimiento de metas y objetivos de la Entidad obteniendo resultado moderado.</t>
  </si>
  <si>
    <t>Teniendo en cuenta los controles aplicados al proceso, el resultado frente a la probabilidad del riesgo (según mapa de calor), se ubica en una zona baja (probabilidad  1 e  Impacto 1), en consecuencia la zona resultante es bajo.</t>
  </si>
  <si>
    <t>- Reportar el riesgo materializado de Posibilidad de afectación reputacional por información inoportuna, deficiente o insuficiente, debido a errores (fallas o deficiencias) en el reporte de la información o en la gestión de relacionamiento y cooperación  internacional de los sectores y/o entidades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riesgo Posibilidad de afectación reputacional por información inoportuna, deficiente o insuficiente, debido a errores (fallas o deficiencias) en el reporte de la información o en la gestión de relacionamiento y cooperación  internacional de los sectores y/o entidades</t>
  </si>
  <si>
    <t xml:space="preserve">- Dirección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Dirección Distrital de Relaciones Internacionales </t>
  </si>
  <si>
    <t>- Reporte de monitoreo indicando la materialización del riesgo de Posibilidad de afectación reputacional por información inoportuna, deficiente o insuficiente, debido a errores (fallas o deficiencias) en el reporte de la información o en la gestión de relacionamiento y cooperación  internacional de los sectores y/o entidades
- Registro en Matriz de Relacionamiento y cooperación
-  Correo electrónico de ajuste y/o documento final de ajuste.
- Correo electrónico, según aplique
- Riesgo de Posibilidad de afectación reputacional por información inoportuna, deficiente o insuficiente, debido a errores (fallas o deficiencias) en el reporte de la información o en la gestión de relacionamiento y cooperación  internacional de los sectores y/o entidades, actualizado.</t>
  </si>
  <si>
    <t>Se actualizaron los centros de costos de los documentos asociados a los controles, conforme a los lineamientos establecidos y a lo publicado en el aplicativo Daruma.</t>
  </si>
  <si>
    <t>CREADO
Gestión de Alianzas e Internacionalización de Bogotá_2023</t>
  </si>
  <si>
    <t>Ajusté la actividad clave según el nuevo proceso</t>
  </si>
  <si>
    <t>CONTROL DE CAMBIOS
Conforme al memorando 3-2022-33773 del 30 de noviembre de 2022, se realizó el cargue de este riesgo en DARUMA con las siguientes novedades: 
•	Aspectos: Identificación del riesgo
•	Cambios: Se asocia el riesgo al nuevo Mapa de procesos de la Secretaría General.
•	Memorando:</t>
  </si>
  <si>
    <t>Realizar el acompañamiento y monitoreo durante la implementación de la acción, programa o proyecto de cooperación, relacionamiento y posicionamiento internacional</t>
  </si>
  <si>
    <t>Posibilidad de afectación reputacional por información inoportuna, deficiente o insuficiente, debido a errores (fallas o deficiencias) en el reporte de la información o en la gestión de relacionamiento y posicionamiento  internacional de los sectores y/o entidades</t>
  </si>
  <si>
    <t>Usuarios, productos y prácticas</t>
  </si>
  <si>
    <t xml:space="preserve">- Falta de información y apropiación de los objetivos de desarrollo y transformación de ciudad. La cultura organizacional está centrada en los procesos y procedimientos en los cuales cada quien interviene.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</si>
  <si>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</si>
  <si>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moderada  (probabilidad 2 e Impacto 2), considerando para ello los controles establecidos  en términos de seguimiento y monitoreo a las actividades que se desarrollan a través de los procedimientos.</t>
  </si>
  <si>
    <t>Teniendo en cuenta los controles aplicados al proceso, el resultado frente a la probabilidad del riesgo (según mapa de calor), se ubica en una zona baja (probabilidad muy baja  1   Impacto leve 1).
Es de señalar que, ante su potencial materialización, podrían disminuirse los efectos, aplicando las acciones de contingencia, mitigando el impacto en el objetivo del proceso de Internacionalización.</t>
  </si>
  <si>
    <t>- Reportar el riesgo materializado de Posibilidad de afectación reputacional por información inoportuna, deficiente o insuficiente, debido a errores (fallas o deficiencias) en el reporte de la información o en la gestión de relacionamiento y posicionamiento  internacional de los sectores y/o entidades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Gestión de Alianzas e Internacionalización de Bogotá
- Actualizar el riesgo Posibilidad de afectación reputacional por información inoportuna, deficiente o insuficiente, debido a errores (fallas o deficiencias) en el reporte de la información o en la gestión de relacionamiento y posicionamiento  internacional de los sectores y/o entidades</t>
  </si>
  <si>
    <t xml:space="preserve">- Dirección Distrital de Relaciones Internacionales 
- Dirección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Dirección Distrital de Relaciones Internacionales </t>
  </si>
  <si>
    <t>- Reporte de monitoreo indicando la materialización del riesgo de Posibilidad de afectación reputacional por información inoportuna, deficiente o insuficiente, debido a errores (fallas o deficiencias) en el reporte de la información o en la gestión de relacionamiento y posicionamiento  internacional de los sectores y/o entidades
- Correo de evidencia de la reunión
- Correo y /o  documento de ajuste a las observaciones realizadas 
- Acta de reuniones realizadas y/o evidencia de reunión virtual
- Mapa de riesgo  Gestión de Alianzas e Internacionalización de Bogotá, actualizado.
- Riesgo de Posibilidad de afectación reputacional por información inoportuna, deficiente o insuficiente, debido a errores (fallas o deficiencias) en el reporte de la información o en la gestión de relacionamiento y posicionamiento  internacional de los sectores y/o entidades, actualizado.</t>
  </si>
  <si>
    <t>Se ajustaron los centros de costos de los documentos asociados a los controles, conforme a lo publicado en el aplicativo Daruma.</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</si>
  <si>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</si>
  <si>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</si>
  <si>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</si>
  <si>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</si>
  <si>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</si>
  <si>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</si>
  <si>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</si>
  <si>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</si>
  <si>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</si>
  <si>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El proceso estima que el riesgo se ubica en una zona extrema,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t>
  </si>
  <si>
    <t>El proceso estima que el riesgo se ubica en una zona alta,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</si>
  <si>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Desarrollar dos (2) jornadas de socialización y/o taller dirigido a los funcionarios y contratistas de la Entidad sobre la debida aplicación de la Guía para la estructuración de estudios previos 4231000-GS-081.
</t>
  </si>
  <si>
    <t xml:space="preserve">- Director de Contratación
</t>
  </si>
  <si>
    <t xml:space="preserve">30/06/2024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</si>
  <si>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riesgo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</si>
  <si>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Dirección de Contratación
- Director(a) de Contratación
- Director(a) de Contratación
- Director(a) de Contratación
- Dirección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</si>
  <si>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actualizado.</t>
  </si>
  <si>
    <t xml:space="preserve">
Análisis antes de controles
Tratamiento del riesgo</t>
  </si>
  <si>
    <t>Se incluyó una acción de tratamiento del riesgo  para la vigencia 2024
Se ajustó el número de veces que se ejecutó la actividad clave asociada al riesgo, en el periodo de un (1) año.</t>
  </si>
  <si>
    <t>María Camila Reyes</t>
  </si>
  <si>
    <t>Mario Alberto Chacón</t>
  </si>
  <si>
    <t>CREADO
Gestión de Contratación_2023</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</si>
  <si>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</si>
  <si>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</si>
  <si>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</si>
  <si>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</si>
  <si>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El proceso estima que el riesgo se ubica en una zona alta, debido a que la frecuencia con la que se realizó la actividad clave asociada al riesgo se presentó 71 veces en el último año, sin embargo, ante su materialización, podrían presentarse efectos significativos, en el pago de indemnizaciones por acciones legales en los procesos disciplinarios.</t>
  </si>
  <si>
    <t>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</si>
  <si>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01/03/2024
01/03/2024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</si>
  <si>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riesgo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</si>
  <si>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Dirección de Contratación
- Director(a) de Contratación
- Director(a) de Contratación
- Dirección de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</si>
  <si>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actualizado.</t>
  </si>
  <si>
    <t>CONTROL DE CAMBIOS
Conforme al memorando 3-2022-34097 del 2 de diciembre de 2022, se realizó el cargue de este riesgo en DARUMA con las siguientes novedades: 
•	Aspectos: Identificación del riesgo, análisis de controles y tratamiento del riesgo
•	Cambios: Se ajustó la actividad clave del riesgo de conformidad con la caracterización del proceso "Gestión de contratación". Se ajustó la redacción del responsable de ejecutar el control No 1 de acuerdo con lo mencionado en los procedimientos  4231000-PR-284 "Mínima cuantía", 4231000-PR-339 "Selección Pública de Oferentes" y  4231000-PR-338 “Agregación de Demanda”. Se hizo claridad en la redacción del control No 2 la aplicabilidad del mismo cuando se ejecuta en un proceso bajo las modalidades de Licitación Pública, Concurso de Méritos, Selección Abreviada y/o Mínima Cuantía  y el llevado a cabo mediante Agregación de Demanda. Se incluyeron acciones de tratamiento del riesgo  para la vigencia  2023.
•	Memorando:</t>
  </si>
  <si>
    <t>Desarrollar las actividades de Interventoría y/o supervisión</t>
  </si>
  <si>
    <t xml:space="preserve">Posibilidad de afectación económica (o presupuestal) por fallo en firme de detrimento patrimonial por parte de entes de control, debido a supervisión inadecuada de los contratos y/o convenios </t>
  </si>
  <si>
    <t xml:space="preserve">Dirección de Contratación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</si>
  <si>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</si>
  <si>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</si>
  <si>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t>
  </si>
  <si>
    <t xml:space="preserve">-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supervisión inadecuada de los contratos y/o convenios </t>
  </si>
  <si>
    <t xml:space="preserve">- Dirección de Contratación 
- Director(a) de Contratación
- Director(a) de Contratación
- Dirección de Contratación </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</si>
  <si>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supervisión inadecuada de los contratos y/o convenios , actualizado.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</si>
  <si>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</si>
  <si>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</si>
  <si>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</si>
  <si>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</si>
  <si>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</si>
  <si>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</si>
  <si>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riesgo Posibilidad de afectación reputacional por pérdida de la confianza ciudadana en la gestión contractual de la Entidad, debido a decisiones ajustadas a intereses propios o de terceros durante la etapa precontractual con el fin de celebrar un contrato </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</si>
  <si>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Riesgo de Posibilidad de afectación reputacional por pérdida de la confianza ciudadana en la gestión contractual de la Entidad, debido a decisiones ajustadas a intereses propios o de terceros durante la etapa precontractual con el fin de celebrar un contrato , actualizado.</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</si>
  <si>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</si>
  <si>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</si>
  <si>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</si>
  <si>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 xml:space="preserve">-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</si>
  <si>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 actualizado.</t>
  </si>
  <si>
    <t>Tramitar la liquidación y/o terminación del contrato o convenio (si a ello hubiere lugar)</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</si>
  <si>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</si>
  <si>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</si>
  <si>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</si>
  <si>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</si>
  <si>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El proceso estima que el riesgo se ubica en una zona alta, debido a que la frecuencia con la que se realizó la actividad clave asociada al riesgo se presentó 304 veces en el último año, sin embargo, ante su materialización, podrían presentarse efectos significativos ante la emisión de conceptos que no se ajusten adecuadamente a la normatividad vigente.</t>
  </si>
  <si>
    <t xml:space="preserve">- Adelantar mesas bimestrales con los enlaces de las áreas ordenadoras del gasto a fin de realizar seguimiento a la liquidación de los contratos en los tiempos establecidos por la norma y resolver dudas respecto a este tema.
</t>
  </si>
  <si>
    <t xml:space="preserve">- Director de Contratación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</si>
  <si>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riesgo Posibilidad de afectación reputacional por sanción disciplinaria por parte de entes de Control, debido a  la supervisión inadecuada para adelantar el proceso de liquidación de los contratos o convenios que así lo requieran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</si>
  <si>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Riesgo de Posibilidad de afectación reputacional por sanción disciplinaria por parte de entes de Control, debido a  la supervisión inadecuada para adelantar el proceso de liquidación de los contratos o convenios que así lo requieran, actualizado.</t>
  </si>
  <si>
    <t>CONTROL DE CAMBIOS
Conforme al memorando 3-2022-34097 del 2 de diciembre de 2022, se realizó el cargue de este riesgo en DARUMA con las siguientes novedades: 
•	Aspectos: Identificación del riesgo, análisis de controles y tratamiento del riesgo
•	Cambios: Se ajustó la actividad clave del riesgo de conformidad con la caracterización del proceso “Gestión de contratación”. Se ajustó la redacción del control No 2 de acuerdo a lo descrito en el procedimiento “42321000-PR-022 “Liquidación de contrato/convenio”. Se incluyó una acción de tratamiento del riesgo para la vigencia  2023.
•	Memorando:</t>
  </si>
  <si>
    <t>Gestionar las garantías contractuales</t>
  </si>
  <si>
    <t xml:space="preserve">Posibilidad de afectación económica (o presupuestal) por fallos judiciales y/o sanciones de entes de control, debido a incumplimiento legal en la aprobación del perfeccionamiento y ejecución contractual </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</si>
  <si>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</si>
  <si>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</si>
  <si>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</si>
  <si>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</si>
  <si>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riesgo Posibilidad de afectación económica (o presupuestal) por fallos judiciales y/o sanciones de entes de control, debido a incumplimiento legal en la aprobación del perfeccionamiento y ejecución contractual </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</si>
  <si>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Riesgo de Posibilidad de afectación económica (o presupuestal) por fallos judiciales y/o sanciones de entes de control, debido a incumplimiento legal en la aprobación del perfeccionamiento y ejecución contractual , actualizado.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</si>
  <si>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</si>
  <si>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Administrar los bienes adquiridos mediante su recepción, asignación, mantenimiento, control y baja de los mismos con el fin de cubrir las necesidades de recursos físicos de las dependencias de la Secretaría General de la Alcaldía Mayor de Bogotá D.C.</t>
  </si>
  <si>
    <t>Inicia con el ingreso de bienes al inventario de la entidad, continúa con su asignación, aseguramiento, mantenimiento y control, termina con su clasificación y baja.</t>
  </si>
  <si>
    <t>Subdirector(a) de Servicios Administrativos y Jefe Oficina de Tecnologías de la Información y las Comunicaciones</t>
  </si>
  <si>
    <t>Administrar los Inventarios de bienes de la entidad.</t>
  </si>
  <si>
    <t>Posibilidad de afectación reputacional por sanción de un ente de control o regulador,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</si>
  <si>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</si>
  <si>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</si>
  <si>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</si>
  <si>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en el Sistema de Gestión de Calidad
</t>
  </si>
  <si>
    <t>El proceso estima que el riesgo se ubica en una zona moderada, debido a que la frecuencia con la que se realizó la actividad clave asociada al riesgo se presentó 12 veces en el último año, sin embargo, ante su materialización, podrían presentarse efectos significativos, en el pago de indemnizaciones por acciones legales en los procesos disciplinarios.</t>
  </si>
  <si>
    <t>- Reportar el riesgo materializado de Posibilidad de afectación reputacional por sanción de un ente de control o regulador,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riesgo Posibilidad de afectación reputacional por sanción de un ente de control o regulador, debido a errores (fallas o deficiencias) en la generación de la cuenta mensual de almacén con destino a la Subdirección Financiera.</t>
  </si>
  <si>
    <t>- Subdirección de Servicios Administrativos
- Subdirector(a) de Servicios Administrativos
- Subdirector(a) de Servicios Administrativos
- Subdirector(a) de Servicios Administrativos
- Subdirección de Servicios Administrativos</t>
  </si>
  <si>
    <t>- Reporte de monitoreo indicando la materialización del riesgo de Posibilidad de afectación reputacional por sanción de un ente de control o regulador,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Riesgo de Posibilidad de afectación reputacional por sanción de un ente de control o regulador, debido a errores (fallas o deficiencias) en la generación de la cuenta mensual de almacén con destino a la Subdirección Financiera., actualizado.</t>
  </si>
  <si>
    <t xml:space="preserve">
Análisis antes de controles
</t>
  </si>
  <si>
    <t>Se ajustó el número de veces que se ejecutó la actividad clave asociada al riesgo, en el periodo de un (1) año.</t>
  </si>
  <si>
    <t>María Yenifer Prada</t>
  </si>
  <si>
    <t>CREADO
Gestión de Recursos Físicos_2023</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</si>
  <si>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	Memorando:</t>
  </si>
  <si>
    <t xml:space="preserve">Administrar los Inventarios de bienes de la entidad </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</si>
  <si>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</si>
  <si>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</si>
  <si>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</si>
  <si>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</si>
  <si>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</si>
  <si>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Actualizar el procedimiento PR-148 Ingreso o entrada de bienes con respecto a la revisión de controles definidos y condiciones generales del documento.
</t>
  </si>
  <si>
    <t xml:space="preserve">- Subdirector (a) de Servicios Administrativos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</si>
  <si>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</si>
  <si>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t>
  </si>
  <si>
    <t>Se incluyó una acción de tratamiento del riesgo para la vigencia 2024
Se ajustó el número de veces que se ejecutó la actividad clave asociada al riesgo, en el periodo de un (1) año.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</si>
  <si>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</si>
  <si>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Administrar los Inventarios de bienes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</si>
  <si>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</si>
  <si>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</si>
  <si>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Actualizar los procedimientos PR-235 Control y Seguimiento con respecto a los controles definidos y las condiciones generales del documento.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</si>
  <si>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</si>
  <si>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Subdirección de Servicios Administrativos
- Subdirector(a) de Servicios Administrativos
- Subdirector(a) de Servicios Administrativos
- Subdirección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</si>
  <si>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t>
  </si>
  <si>
    <t>Gestionar el mantenimiento de bienes muebles e inmuebles
Fase (componente): Sedes adecuadas.</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</si>
  <si>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</si>
  <si>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</si>
  <si>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</si>
  <si>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t>
  </si>
  <si>
    <t>El proceso estima que el riesgo se ubica en una zona alta, debido a que la frecuencia con la que se realizó la actividad clave asociada al riesgo se presentó 1457 veces en el último año, sin embargo, ante su materialización, podrían presentarse efectos significativos, en el pago de indemnizaciones por acciones legales en los procesos disciplinarios.</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</si>
  <si>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t>
  </si>
  <si>
    <t xml:space="preserve">- Actualizar el procedimiento PR-379 Mantenimiento de Equipos con respecto condiciones generales y revisión de controles definidos del documento.
</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</si>
  <si>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riesgo Posibilidad de afectación reputacional por ausencia o retrasos  en los mantenimientos de las edificaciones, maquinaria y equipos de la Entidad, debido a decisiones erróneas o no acertadas en la priorización para su intervención</t>
  </si>
  <si>
    <t>- Subdirección de Servicios Administrativos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Subdirección de Servicios Administrativos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</si>
  <si>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Riesgo de Posibilidad de afectación reputacional por ausencia o retrasos  en los mantenimientos de las edificaciones, maquinaria y equipos de la Entidad, debido a decisiones erróneas o no acertadas en la priorización para su intervención, actualizado.</t>
  </si>
  <si>
    <t>Sindy Sthepanie</t>
  </si>
  <si>
    <t>Rafael Londoño</t>
  </si>
  <si>
    <t>Ejecutar tareas del mantenimiento de la infraestructura tecnológica. 
Fase (actividad): Actualizar y ampliar los servicios tecnológicos de la Secretaria General y Optimizar sistemas de información y de gestión de datos de la Secretaria General</t>
  </si>
  <si>
    <t xml:space="preserve">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t>
  </si>
  <si>
    <t>Fallas tecnológicas</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</si>
  <si>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</si>
  <si>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</si>
  <si>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</si>
  <si>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9. Industria, innovación e infraestructura</t>
  </si>
  <si>
    <t>7872 Transformación digital y gestión TIC</t>
  </si>
  <si>
    <t>El proceso estima que el riesgo se ubica en una zona baja, debido a que la frecuencia con la que se realizó la actividad clave asociada al riesgo se presentó 1 vez en el último año, sin embargo, ante su materialización, podrían presentarse efectos significativos, en el pago de indemnizaciones por acciones legales en los procesos disciplinarios.</t>
  </si>
  <si>
    <t xml:space="preserve">-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Se activa el plan de contingencia conforme a las fases establecidas en el Plan de Contingencia TI de la Secretaría General de la Alcaldía Mayor de Bogotá -4204000-OT-020
- Actualizar el riesgo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t>
  </si>
  <si>
    <t>- Oficina de Tecnologías de la Información y las Comunicaciones
- Jefe Oficina de Tecnologías de la Información y las Comunicaciones
- Oficina de Tecnologías de la Información y las Comunicaciones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</si>
  <si>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Documentación y soportes del proceso de contingencia
-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actualizado.</t>
  </si>
  <si>
    <t>CONTROL DE CAMBIOS
Conforme al memorando 3-2022-34268 del 3 de diciembre de 2022, se realizó el cargue de este riesgo en DARUMA con las siguientes novedades: 
•	Aspectos: Identificación del riesgo
•	Cambios: Se asocia el riesgo al nuevo Mapa de procesos de la Secretaría General.
•	Memorando:</t>
  </si>
  <si>
    <t>Gestión de Servicios Administrativos y Tecnológicos</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</si>
  <si>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</si>
  <si>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</si>
  <si>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</si>
  <si>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</si>
  <si>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</si>
  <si>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</si>
  <si>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</si>
  <si>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la posibilidad de la materialización del riesgo.</t>
  </si>
  <si>
    <t>Se determina la probabilidad (Muy baja (1)) ya que las actividades de control preventivas son fuertes y mitigan la mayoría de las causas. El riesgo no disminuye el impacto.</t>
  </si>
  <si>
    <t xml:space="preserve">- Realizar una campaña de comunicación interna enfocada en las solicitudes que se pueden atender con los recursos de la caja menor
</t>
  </si>
  <si>
    <t xml:space="preserve">- Profesionales Subdirección de Servicios Administrativos
</t>
  </si>
  <si>
    <t xml:space="preserve">01/04/2024
</t>
  </si>
  <si>
    <t xml:space="preserve">31/10/2024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</si>
  <si>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</si>
  <si>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Subdirección de Servicios Administrativos
- Subdirector(a) de Servicios Administrativos.
- Subdirector Servicios Administrativos
- Subdirección de Servicios Administrativos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</si>
  <si>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t>
  </si>
  <si>
    <t xml:space="preserve">
Tratamiento del riesgo</t>
  </si>
  <si>
    <t>Se incluye acción de tratamiento para el riesgo.</t>
  </si>
  <si>
    <t>Carmen Liliana Carrillo</t>
  </si>
  <si>
    <t>CREADO
Gestión de Servicios Administrativos y Tecnológicos_2023</t>
  </si>
  <si>
    <t>O</t>
  </si>
  <si>
    <t>CONTROL DE CAMBIOS
Conforme al memorando 3-2022-35584 del 14 de diciembre de 2022, se realizó el cargue de este riesgo en DARUMA con las siguientes novedades: 
•	Aspectos: Identificación del riesgo
•	Cambios: Se asocia el riesgo al nuevo Mapa de procesos de la Secretaría General. Se cambia el nombre del  riesgo. Se realizó ajuste en las causas internas y externas según el análisis DOFA del nuevo proceso  gestión de servicios administrativos.
•	Memorando:</t>
  </si>
  <si>
    <t>Administrar los servicios de apoyo logístico a la gestión de la Entidad</t>
  </si>
  <si>
    <t>Posibilidad de afectación reputacional por pérdida de credibilidad en la atención a las solicitudes de servicios administrativos, debido a errores (fallas o deficiencias) en la prestación de servicios administrativos.</t>
  </si>
  <si>
    <t xml:space="preserve">- Dificultades en el  seguimiento  frente al estado de avance de los contratos, suscritos y en ejecución, pertenecientes al proceso.
- Falta de actualización de algunos sistemas (interfaz, accesibilidad, disponibilidad) que interactúan con los procesos.
- Alta rotación de personal y dificultades en la transferencia de conocimiento entre los servidores y/o contratistas que participan en el proceso, en virtud de vinculación, retiro o reasignación de roles.
- Debilidades en la articulación y comunicación en la operación de las actividades que se gestionan al interior  del proceso.
- Falta de articulación de la Gestión Documental con las áreas que impactan el proceso.
</t>
  </si>
  <si>
    <t xml:space="preserve">- Cambios en las plataformas tecnológicas, fallas en software, hardware e infraestructura externa o ataques informáticos generando  pérdidas de información.
- Riesgos de daño a la infraestructura física de la entidad por situaciones de orden público y/o desastres naturales, que afectan la continuidad de prestación de servicios de la entidad.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</si>
  <si>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</si>
  <si>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</si>
  <si>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</si>
  <si>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Actualizar el riesgo Posibilidad de afectación reputacional por pérdida de credibilidad en la atención a las solicitudes de servicios administrativos, debido a errores (fallas o deficiencias) en la prestación de servicios administrativos.</t>
  </si>
  <si>
    <t>- Subdirección de Servicios Administrativos
- Profesional o Auxiliar administrativo de la Subdirección de Servicios Administrativos
- Profesional o Auxiliar administrativo de la Subdirección de Servicios Administrativos
- Subdirección de Servicios Administrativos</t>
  </si>
  <si>
    <t>-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
- Servicio prestado
- Correo o memorando electrónico con el reporte
- Riesgo de Posibilidad de afectación reputacional por pérdida de credibilidad en la atención a las solicitudes de servicios administrativos, debido a errores (fallas o deficiencias) en la prestación de servicios administrativos., actualizado.</t>
  </si>
  <si>
    <t>Se elimina PC 3 correspondiente a la encuesta de satisfacción dado que no se realiza. 
Se elimina la acción de contingencia asociada a la encuesta.</t>
  </si>
  <si>
    <t>CONTROL DE CAMBIOS
Conforme al memorando 3-2022-35584 del 14 de diciembre de 2022, se realizó el cargue de este riesgo en DARUMA con las siguientes novedades: 
•	Aspectos: Identificación del riesgo y tratamiento del riesgo
•	Cambios: 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
•	Memorando:</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</si>
  <si>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</si>
  <si>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</si>
  <si>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Subdirección de Gestión Documental</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</si>
  <si>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</si>
  <si>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</si>
  <si>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Perdida de credibilidad del proceso y de la entidad
- Uso indebido e inadecuado de información de la Secretaria General
- Sanciones disciplinarias fiscales y penales
- Perdida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</si>
  <si>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</si>
  <si>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</si>
  <si>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Realizar sensibilización cuatrimestral sobre el manejo y custodia de los documentos conforme a los lineamientos establecidos en el proceso.
</t>
  </si>
  <si>
    <t xml:space="preserve">- Subdirector(a) de Gestión Documental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</si>
  <si>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Gestión Documental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
-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</si>
  <si>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Subdirección de Gestión Documental
- Subdirector(a) de Gestión Documental
- Subdirector(a) de Gestión Documental
- Subdirector(a) de Gestión Documental
- Subdirector(a) de Gestión Documental
- Subdirector(a) de Gestión Documental
- Subdirección de Gestión Documental</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</si>
  <si>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actualizado TRD
- Memorando  de reporte a la Oficina de Control Interno
- Notificación a la autoridad competente
- Mapa de riesgos
-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t>
  </si>
  <si>
    <t>Identificación del riesgo
Análisis antes de controles
Tratamiento del riesgo</t>
  </si>
  <si>
    <t>Se ajustaron las causas internas y se agrego una acción de tratamiento para la vigencia 2024
Se ajustó los centros de costo de los documentos asociados a las actividades de control del riesgo
Se incluye acción de tratamiento para el riesgo.</t>
  </si>
  <si>
    <t>CONTROL DE CAMBIOS
Conforme al memorando 3-2022-35584 del 14 de diciembre de 2022, se realizó el cargue de este riesgo en DARUMA con las siguientes novedades: 
•	Aspectos: Identificación del riesgo, análisis de controles y análisis después de controles
•	Cambios: Se elimina asociación al proyecto de inversión 7869 "Implementación del modelo de gobierno abierto, accesible e incluyente de Bogotá" dado que desde el proceso no se participa en el alcance del proyecto.
•	Memorando:</t>
  </si>
  <si>
    <t>Posibilidad de afectación reputacional por incumplimiento en la entrega de comunicaciones oficiales y trámite de actos administrativos, debido a errores (fallas o deficiencias) en la gestión, trámite y/o expedición de los mismos</t>
  </si>
  <si>
    <t xml:space="preserve">- Falta de actualización de algunos sistemas (interfaz, accesibilidad, disponibilidad) que interactúan con los procesos.
</t>
  </si>
  <si>
    <t xml:space="preserve">- Incumplimiento de los tiempos de entrega por parte del prestador de servicio postal.
</t>
  </si>
  <si>
    <t xml:space="preserve">- Incumplimiento de las funciones o legal por vencimiento de términos en la entrega de comunicaciones oficiales.
- Reprocesos en la entrega de comunicaciones al usuario final.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</si>
  <si>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</si>
  <si>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</si>
  <si>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incumplimiento en la entrega de comunicaciones oficiales y trámite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correspondiente.B262
- Actualizar El mapa de riesgos Gestión de Servicios Administrativos y Tecnológicos
- Actualizar el riesgo Posibilidad de afectación reputacional por incumplimiento en la entrega de comunicaciones oficiales y trámite de actos administrativos, debido a errores (fallas o deficiencias) en la gestión, trámite y/o expedición de los mismos</t>
  </si>
  <si>
    <t>- Subdirección de Gestión Documental
- Subdirección de Gestión Documental
- Subdirección de Gestión Documental
- Subdirección de Servicios Administrativos, Oficina de Tecnología de la Información y las Telecomunicaciones y la Subdirección de  Gestión Documental
- Subdirección de Gestión Documental</t>
  </si>
  <si>
    <t>- Reporte de monitoreo indicando la materialización del riesgo de Posibilidad de afectación reputacional por incumplimiento en la entrega de comunicaciones oficiales y trámite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de Servicios Administrativos y Tecnológicos, actualizado.
- Riesgo de Posibilidad de afectación reputacional por incumplimiento en la entrega de comunicaciones oficiales y trámite de actos administrativos, debido a errores (fallas o deficiencias) en la gestión, trámite y/o expedición de los mismos, actualizado.</t>
  </si>
  <si>
    <t>Se ajusta los centros de costo de los documentos asociados a las actividades de control del riesgo</t>
  </si>
  <si>
    <t>CONTROL DE CAMBIOS
Conforme al memorando 3-2022-35584 del 14 de diciembre de 2022, se realizó el cargue de este riesgo en DARUMA con las siguientes novedades: 
•	Aspectos: Identificación del riesgo
•	Cambios: Se asocia el riesgo al nuevo Mapa de procesos de la Secretaría General.
•	Memorando:</t>
  </si>
  <si>
    <t>Planear y administrar la gestión documental institucional
Fase (componente): Servicio de gestión documental.</t>
  </si>
  <si>
    <t>Posibilidad de afectación reputacional por inconsistencias en los planes o instrumentos archivísticos, debido a errores (fallas o deficiencias) en la aplicación de los lineamientos  para su implementación o actualización.</t>
  </si>
  <si>
    <t xml:space="preserve">- Falta de actualización de algunos sistemas (interfaz, accesibilidad, disponibilidad) que interactúan con los procesos.
- Falta de Coherencia entre lo documentado en los procesos y la ejecución.
</t>
  </si>
  <si>
    <t xml:space="preserve">- Cambios de estructura organizacional que afecten el desempeño del proceso de gestión documental.
- Altos costos de la tecnología.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</si>
  <si>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 Sanciones por parte de cualquier ente de control o regulador.                                                                                                                                                                                                                                                            
- No disponibilidad de documentos.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</si>
  <si>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</si>
  <si>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 Reportar el riesgo materializado de Posibilidad de afectación reputacional por inconsistencias en los planes o instrumentos archivísticos, debido a errores (fallas o deficiencias) en la aplicación de los lineamientos  para su implementación o actualización. en el informe de monitoreo a la Oficina Asesora de Planeación.
- Realizar el respectivo ajuste en el instrumento archivístico.
- Solicitar a la dependencia realizar la transferencia documental.
- Ajustar el cronograma de transferencias documentales.
- Actualizar el riesgo Posibilidad de afectación reputacional por inconsistencias en los planes o instrumentos archivísticos, debido a errores (fallas o deficiencias) en la aplicación de los lineamientos  para su implementación o actualización.</t>
  </si>
  <si>
    <t>- Subdirección de Gestión Documental
-  Subdirector(a) de Gestión Documental
-  Subdirector(a) de Gestión Documental
-  Subdirector(a) de Gestión Documental
- Subdirección de Gestión Documental</t>
  </si>
  <si>
    <t>- Reporte de monitoreo indicando la materialización del riesgo de Posibilidad de afectación reputacional por inconsistencias en los planes o instrumentos archivísticos, debido a errores (fallas o deficiencias) en la aplicación de los lineamientos  para su implementación o actualización.
- Instrumento ajustado (TRD)
- Memorando de solicitud de Transferencia documental
- Cronograma de Transferencias documentales ajustado
- Riesgo de Posibilidad de afectación reputacional por inconsistencias en los planes o instrumentos archivísticos, debido a errores (fallas o deficiencias) en la aplicación de los lineamientos  para su implementación o actualización., actualizado.</t>
  </si>
  <si>
    <t>Se actualiza el número de veces que se aplica la actividad de control frente al riesgo.</t>
  </si>
  <si>
    <t>Diana Janneth Pérez Calderón</t>
  </si>
  <si>
    <t>Luisa Fernanda Castillo</t>
  </si>
  <si>
    <t>CONTROL DE CAMBIOS
Conforme al memorando 3-2022-35584 del 14 de diciembre de 2022, se realizó el cargue de este riesgo en DARUMA con las siguientes novedades: 
•	Aspectos: Identificación del riesgo, análisis antes de controles y análisis de controles
•	Cambios: Se asocia el riesgo al nuevo Mapa de procesos de la Secretaría General. Se ajustó el análisis de controles y la redacción de los mismos según los procedimientos vigentes.
•	Memorando:</t>
  </si>
  <si>
    <t>Gestionar requerimientos, necesidades y/o solicitudes tecnológicas.</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</si>
  <si>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</si>
  <si>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</si>
  <si>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Constante cambio en la normatividad y exceso de la misma.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</si>
  <si>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</si>
  <si>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4. Promover procesos de transformación digital en la Secretaría General para aportar a la gestión pública eficiente.</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</si>
  <si>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</si>
  <si>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La valoración del riesgo después de controles quedó en escala de probabilidad MUY BAJA y en impacto LEVE, toda vez que se incluyeron actividades de control con solidez fuerte, lo que minimiza la materialización del riesgo. Continúa ubicado en zona resultante BAJO</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</si>
  <si>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riesgo Posibilidad de afectación reputacional por hallazgos de auditoría interna o externa, debido a supervisión inadecuada en el desarrollo de soluciones tecnológicas</t>
  </si>
  <si>
    <t>- Oficina de Tecnologías de la Información y las Comunicaciones
- Jefe Oficina de Tecnologías de la Información y las Comunicaciones
- Jefe Oficina de Tecnologías de la Información y las Comunicaciones
- Jefe Oficina de Tecnologías de la Información y las Comunicaciones
- Oficina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</si>
  <si>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Riesgo de Posibilidad de afectación reputacional por hallazgos de auditoría interna o externa, debido a supervisión inadecuada en el desarrollo de soluciones tecnológicas, actualizado.</t>
  </si>
  <si>
    <t xml:space="preserve">Identificación del riesgo
Análisis antes de controles
Evaluación de controles
</t>
  </si>
  <si>
    <t>Se cambia la calificación de la probabilidad e impacto en consecuencia cambio la valoración del riesgo antes y después de controles.
Se modifican los controles asociados al proceso de la Secretaría General.</t>
  </si>
  <si>
    <t>CONTROL DE CAMBIOS
Conforme al memorando 3-2022-35584 del 14 de diciembre de 2022, se realizó el cargue de este riesgo en DARUMA con las siguientes novedades: 
•	Aspectos: Identificación del riesgo, análisis antes de controles, análisis de controles y análisis después de controles
•	Cambios: Se asocia el riesgo al nuevo Mapa de procesos de la Secretaría General. Se realizó ajuste en las causas internas, externas según el análisis DOFA de nuevo proceso  gestión de servicios administrativos. Se fusionó las fichas de riego 2 "Posibilidad de afectación reputacional por Incumplimiento en el plan de transferencias, debido a errores (fallas o deficiencias)  en la gestión y tramite de las transferencias documentales" y 4 "Posibilidad de afectación reputacional por inconsistencias en los instrumentos archivísticos, debido a errores (fallas o deficiencias) en la aplicación de los lineamientos  para su actualización" y se unificaron los controles de los mismos.
•	Memorando:</t>
  </si>
  <si>
    <t>Gestionar requerimientos, necesidades y/o solicitudes tecnológicas.
Fase (Producto): Servicios de Información para la implementación de la Estrategia de Gobierno digital - Proyecto de inversión 7872 "Transformación Digital y gestión TIC "</t>
  </si>
  <si>
    <t>Posibilidad de afectación reputacional por baja disponibilidad de los servicios tecnológicos, debido a errores (fallas o deficiencias) en la administración y gestión de los recursos de infraestructura tecnológica</t>
  </si>
  <si>
    <t xml:space="preserve">- Incumplimientos en ejecución de contratos de mantenimiento de la Infraestructura tecnológica.
- Deficiencia en la atención del servicio de mesa de ayuda.
- Falla en los equipos que soportan Infraestructura tecnológica.
- Obsolescencia tecnológica.
</t>
  </si>
  <si>
    <t xml:space="preserve">- Falta de continuidad del personal por cambios de gobierno.
- Ataques cibernéticos.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</si>
  <si>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</si>
  <si>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La valoración del riesgo antes de control quedó en escala de probabilidad por frecuencia "MEDIA" y continúa de impacto MENOR, toda vez que afecta los aspectos: financiero bajo, indisponibilidad de la información lo que lo continúa ubicando al riesgo en zona resultante  MODERADO.</t>
  </si>
  <si>
    <t>La valoración del riesgo después de controles quedó en MUY BAJA  y de  impacto MENOR, toda vez que se incluyeron actividades de control con solidez fuerte lo que minimiza la materialización del riesgo, y lo ubica en  zona resultante BAJO</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</si>
  <si>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riesgo Posibilidad de afectación reputacional por baja disponibilidad de los servicios tecnológicos, debido a errores (Fallas o Deficiencias)  en la administración y gestión de los recursos de infraestructura tecnológica</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</si>
  <si>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Riesgo de Posibilidad de afectación reputacional por baja disponibilidad de los servicios tecnológicos, debido a errores (Fallas o Deficiencias)  en la administración y gestión de los recursos de infraestructura tecnológica, actualizado.</t>
  </si>
  <si>
    <t>Se realiza el ajuste las perspectivas del impacto del riesgo
Se realiza cambia centros de costo de los documentos asociados a las actividades de control.</t>
  </si>
  <si>
    <t>CONTROL DE CAMBIOS
Conforme al memorando 3-2022-35584 del 14 de diciembre de 2022, se realizó el cargue de este riesgo en DARUMA con las siguientes novedades: 
•	Aspectos: Identificación del riesgo, análisis después de controles y tratamiento del riesgo
•	Cambios: Se asocia el riesgo al nuevo Mapa de procesos de la Secretaría General. Se realizó ajuste en las causas internas, externas según el análisis DOFA de nuevo proceso Gestión de Servicios Administrativos. Se incluyo la acción de tratamiento para la vigencia 2023.
•	Memorando:</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</si>
  <si>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</si>
  <si>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</si>
  <si>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Inicia con la planeación y definición de lineamientos, directrices e instrumentos para la gestión del conocimiento, la innovación y la analítica de datos al interior de la entidad, continua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t>
  </si>
  <si>
    <t>Realizar analítica institucional y gestión estadística</t>
  </si>
  <si>
    <t>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</si>
  <si>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xml:space="preserve">- Alta rotación de personal generando retrasos en la curva de aprendizaje.
- Falta de aplicación del procedimiento de elaboración y análisis de encuestas
- Desconocimiento técnico en la temática de encuestas 
</t>
  </si>
  <si>
    <t xml:space="preserve">- Desconocimiento de nueva normativa relacionada con la gestión estadística
- Falta de recursos que podría darse por los recortes presupuestales, humanos y técnicos que influirían directamente en la no sostenibilidad del procedimiento de encuestas de satisfacción
- Cambios inesperados en el contexto político, normativo y legal que afecten  la operación de la Entidad y la prestación del servicio.
</t>
  </si>
  <si>
    <t xml:space="preserve">- Hallazgos producto de autorías internas y externas
- Afectación de la imagen y credibilidad de la entidad
- Afectación en la prestación de los servicios por captura inadecuada de la información de las encuestas de satisfacción
</t>
  </si>
  <si>
    <t>Se determina probabilidad media, teniendo en cuenta que el nivel de ejecución de la actividad es de 68 veces aproximadamente durante el año; y el impacto moderado porque de materializarse el riesgo puede conllevar a hallazgos de auditorías internas y externas, a afectación de la imagen de la entidad y a pérdida de información crítica que debe ser recuperada.</t>
  </si>
  <si>
    <t>Se determina la probabilidad de ocurrencia de este riesgo como muy bajo, teniendo en cuenta que se definieron 3 controles (1 preventivo) (2 detectivos) y ante su materialización (2) controles correctivos, que podrían disminuir los efectos, aplicando las acciones de contingencia.</t>
  </si>
  <si>
    <t>-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
- Informar al líder(sa) del equipo de trabajo que coordina la revisión de las encuestas de satisfacción y al (la) jefe(a) de la Oficina Asesora de Planeación que se ha detectado un instrumento de encuesta de satisfacción aprobado sin el cumplimiento de los requisitos
-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 Realizar los ajustes de los instrumentos e informes e indicar a la Oficina Asesora de Planeación
- Actualizar el riesgo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</si>
  <si>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Oficina Asesora de Planeación
- Profesional de la Oficina Asesora de Planeación
- Jefe Oficina Asesora de Planeación
- Líder de proceso y/o jefe de dependencia 
- Oficina Asesora de Planeación</t>
  </si>
  <si>
    <t>- Reporte de monitoreo indicando la materialización del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 Correo o informe indicando cuál es el instrumento de encuestas de satisfacción que se encuentra aprobado no cumple y cuáles son los criterios que no se cumplen
- Memorando electrónico solicitando que se suspenda, revise y ajuste los instrumentos de encuestas de satisfacción y los informes/reportes que hayan tenido como fuente los resultados de la encuesta aplicada.
- Instrumentos e informes actualizados y memorando de información 
-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actualizado.</t>
  </si>
  <si>
    <t xml:space="preserve">Se actualizaron los controles debido a la actualización del procedimiento Elaboración y  análisis de encuestas (4202000-PR-214). 
</t>
  </si>
  <si>
    <t>CREADO
Gestión del Conocimiento_2023</t>
  </si>
  <si>
    <t>CONTROL DE CAMBIOS
Conforme al memorando 3-2022-35996 del 16 de diciembre de 2022, se realizó el cargue de este riesgo en DARUMA con las siguientes novedades: 
•	Aspectos: Identificación del riesgo, análisis antes de controles, análisis de controles y análisis después de controles
•	Cambios: Creación del riesgo asociado al proceso de Gestión del Conocimiento
•	Memorando:</t>
  </si>
  <si>
    <t>Gestión del Talento Humano</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</si>
  <si>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</si>
  <si>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</si>
  <si>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Tramitar las diferentes situaciones administrativas y novedades del talento humano de la Secretaría General de la Alcaldía Mayor de Bogotá, D.C., de los miembros del Gabinete Distrital y de los Jefes de Oficinas de Control Interno de las Entidades del Distrito.</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</si>
  <si>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</si>
  <si>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Fallas en la revisión de las solicitudes allegadas al proceso de Gestión del Talento Humano, frente a los marcos normativos y procedimentales aplicables.
- Deficiencias en los procesos de divulgación de los lineamientos normativos, procedimentales y técnicos a que hay lugar en materia de gestión de talento humano.
</t>
  </si>
  <si>
    <t xml:space="preserve">- Cambios improvistos en las solicitudes allegadas a los procedimientos de Gestión del Talento Humano que genere variaciones en los trámites a surtir para satisfacer la solicitud del(la) peticionario(a).
</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</si>
  <si>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</si>
  <si>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</si>
  <si>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480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</si>
  <si>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</si>
  <si>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 acto administrativo por medio del cual se rectifica o aclara contenido de acto administrativo  por el cual se concede una situación administrativa a un(a) servidor(a) público(a) de la Secretaría General o a un(a) integrante del Gabinete Distrital.
- Suscribe acto administrativo por medio del cual se rectifica o aclara contenido de acto administrativo  por el cual se concede una situación administrativa a un(a) servidor(a) público(a) de la Secretaría General o a un(a) integrante del Gabinete Distrital.
- Comunica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</si>
  <si>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Dirección de Talento Humano
- Profesional Especializado o Universitario de la Dirección de Talento Humano.
- Profesional Especializado o Universitario de la Dirección de Talento Humano.
- Alcalde(sa) Mayor de Bogotá, D.C. o Secretario(a) General, según corresponda.
- Auxiliar Administrativo de la Subdirección de Servicios Administrativos.
- Dirección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</si>
  <si>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actualizado.</t>
  </si>
  <si>
    <t>Se ajustó la valoración de la probabilidad frente al número de veces en que se ejecutó la actividad clave asociada al riesgo en el último año. Así mismo, se ajustó la explicación de la valoración obtenida antes de controles.
Se ajustó la redacción de las actividades de control preventivo y detectivo.</t>
  </si>
  <si>
    <t>Johan Sebastián Sáenz</t>
  </si>
  <si>
    <t>Julio Roberto Garzón</t>
  </si>
  <si>
    <t>CREADO
Gestión del Talento Humano_2023</t>
  </si>
  <si>
    <t>CONTROL DE CAMBIOS
Conforme al memorando 3-2022-35988 del 16 de diciembre de 2022, se realizó el cargue de este riesgo en DARUMA con las siguientes novedades: 
•	Aspectos: Identificación del riesgo, análisis de controles y análisis después de controles
•	Cambios: Se asocia el riesgo al nuevo Mapa de procesos de la Secretaría General de la Alcaldía Mayor de Bogotá, D.C. Se actualizó el contexto de la gestión del proceso. Se ajustaron las causas internas y externas. Se actualizaron los controles preventivo y detectivo y la evaluación de los  mismos  y se ajustó la explicación de la  valoración obtenida (Análisis después de  controles). Se realizó el cambio del nombre del proceso en los controles correctivos pasando de Gestión Estratégica de Talento Humano a Gestión del Talento Humano en el marco del nuevo Mapa de procesos de la Secretaría General de la Alcaldía Mayor de Bogotá, D.C.
•	Memorando:</t>
  </si>
  <si>
    <t>Gestionar el retiro del talento humano de la Secretaría General de la Alcaldía Mayor de Bogotá, D.C., de miembros del Gabinete Distrital y Jefes de la Oficina de Control Interno de las entidades del Distrito.</t>
  </si>
  <si>
    <t>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</si>
  <si>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</si>
  <si>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90 veces en el último año, sin embargo, ante su materialización, podrían presentarse efectos significativos, en el pago de sanciones económicas a favor del/de la exservidor/a de acuerdo fallos judiciales.		</t>
  </si>
  <si>
    <t>- Reportar el riesgo materializado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
-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 Actualizar el riesgo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t>
  </si>
  <si>
    <t>- Dirección de Talento Humano
- Profesional Especializado o Universitario de la Dirección de Talento Humano.
- Profesional Especializado o Universitario de la Dirección de Talento Humano.
- Secretario(a) General.
- Auxiliar Administrativo de la Subdirección de Gestión Documental.
- Dirección de Talento Humano</t>
  </si>
  <si>
    <t>- Reporte de monitoreo indicando la materialización del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actualizado.</t>
  </si>
  <si>
    <t xml:space="preserve">
Análisis antes de controles
Establecimiento de controles
Tratamiento del riesgo</t>
  </si>
  <si>
    <t>Se ajustó la valoración de la probabilidad frente al número de veces en que se ejecutó la actividad clave asociada al riesgo en el último año. Así mismo, se ajustó la explicación de la valoración obtenida antes de controles.
Se ajustó la redacción de las actividades de control preventivo, detectivo y correctivo.
Se ajustó la redacción de las acciones de contingencia.</t>
  </si>
  <si>
    <t>CONTROL DE CAMBIOS
Conforme al memorando 3-2022-35988 del 16 de diciembre de 2022, se realizó el cargue de este riesgo en DARUMA con las siguientes novedades: 
•	Aspectos: Identificación del riesgo y análisis de controles
•	Cambios: Se asocia el riesgo al nuevo Mapa de procesos de la Secretaría General de la Alcaldía Mayor de Bogotá, D.C. Se actualizó el contexto de la gestión del proceso. Se ajustaron las causas internas y externas. Se realizó el cambio del nombre del proceso en los controles correctivos pasando de Gestión Estratégica de Talento Humano a Gestión del Talento Humano en el marco del nuevo Mapa de procesos de la Secretaría General de la Alcaldía Mayor de Bogotá, D.C.
•	Memorando:</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</si>
  <si>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</si>
  <si>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</si>
  <si>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Fallas en la realización de seguimiento a las acciones planeadas.
- Aplicación errónea en algunos casos  de criterios o instrucciones para la realización de actividades.
- Cambios presupuestales por contingencias de la entidad.
</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</si>
  <si>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</si>
  <si>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</si>
  <si>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387 veces en el último año, sin embargo, ante su materialización, podrían presentarse efectos significativos, en la imagen de la entidad a nivel local.</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</si>
  <si>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riesgo Posibilidad de afectación reputacional por quejas interpuestas por los/as servidores/as públicos/as de la entidad, debido a incumplimiento parcial de compromisos  en la ejecución de las actividades establecidas en el Plan Estratégico de Talento Humano</t>
  </si>
  <si>
    <t>- Dirección de Talento Humano
- Profesional Especializado o Universitario de la Dirección de Talento Humano. 
- Director(a) Técnico(a) de la Dirección de Talento Humano y Profesional Especializado o Universitario de la Dirección de Talento Humano.
- Director(a) Técnico(a) de la Dirección de Talento Humano y Profesional Especializado o Universitario de la Dirección de Talento Humano.
- Dirección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</si>
  <si>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Riesgo de Posibilidad de afectación reputacional por quejas interpuestas por los/as servidores/as públicos/as de la entidad, debido a incumplimiento parcial de compromisos  en la ejecución de las actividades establecidas en el Plan Estratégico de Talento Humano, actualizado.</t>
  </si>
  <si>
    <t xml:space="preserve">
Análisis antes de controles
Establecimiento de controles
Evaluación de controles
</t>
  </si>
  <si>
    <t xml:space="preserve">Se ajustó la valoración de la probabilidad frente a la frecuencia y número de veces en que se ejecutó la actividad clave asociada al riesgo en el último año. Así mismo, se ajustó la explicación de la valoración obtenida antes de controles.
Se incorporaron nuevos controles detectivos y preventivos.
Se ajustó la explicación de la valoración obtenida después de controles.
</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</si>
  <si>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</si>
  <si>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</si>
  <si>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</si>
  <si>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</si>
  <si>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</si>
  <si>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</si>
  <si>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</si>
  <si>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</si>
  <si>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Dirección de Talento Humano
- Director(a) Técnico(a) de la Dirección de Talento Humano y Profesional Especializado o Universitario de la Dirección de Talento Humano.
- Dirección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</si>
  <si>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t>
  </si>
  <si>
    <t>Se ajustó la redacción de las actividades de control preventivo y detectivo.
Se retiró control detectivo # 5 por encontrarse duplicado..
Se definieron acciones de tratamiento para la vigencia  2024.</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</si>
  <si>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</si>
  <si>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</si>
  <si>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</si>
  <si>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</si>
  <si>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</si>
  <si>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t>
  </si>
  <si>
    <t xml:space="preserve">- Profesional Especializado o Universitario de la Dirección de Talento Humano.
</t>
  </si>
  <si>
    <t xml:space="preserve">15/02/2024
</t>
  </si>
  <si>
    <t xml:space="preserve">-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 el requerimiento a el(la) servidor(a) sobre la devolución del dinero adicional reconocido en los pagos de nómina y las demás acciones a que haya lugar para efectiva la recuperación del dinero.
-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</si>
  <si>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Dirección de Talento Humano
- Director(a) Técnico(a) de la Dirección de Talento Humano o quien se designe por competencia.
- Director(a) Técnico(a) de la Dirección de Talento Humano y Profesional Especializado o Universitario de la Dirección de Talento Humano.
- Director(a) Técnico(a) de la Dirección de Talento Humano.
- Dirección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</si>
  <si>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t>
  </si>
  <si>
    <t>Se ajustó la redacción de las actividades de control preventivo y detectivo.
Se definió acción de tratamiento para la vigencia  2024.</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</si>
  <si>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</si>
  <si>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Ejecutar las actividades del Sistema de Gestión de la Seguridad y Salud en el Trabajo.</t>
  </si>
  <si>
    <t>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</si>
  <si>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xml:space="preserve">- Aplicación errónea en algunos casos  de criterios o instrucciones para la realización de actividades.
- Fallas en la realización de seguimiento a las acciones planeadas.
- Baja participación de los(as) servidores(as) en las actividades ejecutadas desde los planes que conforman el Plan Estratégico de Talento Humano.
- Deficiencias en los procesos de divulgación de los lineamientos normativos, procedimentales y técnicos a que hay lugar en materia de gestión de talento humano.
</t>
  </si>
  <si>
    <t xml:space="preserve">- Cambios en la normatividad en materia en materia de gestión del talento humano que generen posibles desactualizaciones en los procedimientos y protocolos adoptados en la materia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</si>
  <si>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</si>
  <si>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t>
  </si>
  <si>
    <t>-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
- Reportar al(la) a la directora(a)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riesgo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</si>
  <si>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Dirección de Talento Humano
- Profesional Universitario de la Dirección de Talento Humano. 
- Profesional Universitario de la Dirección de Talento Humano. 
- Profesional Universitario de la Dirección de Talento Humano. 
- Dirección de Talento Humano</t>
  </si>
  <si>
    <t>-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actualizado.</t>
  </si>
  <si>
    <t>Se ajustó en la redacción de las actividades de control de tipo preventivo y detectivo, así mismo, la frecuencia del control preventivo 1.
Se ajustó la explicación de la valoración obtenida después de controles.</t>
  </si>
  <si>
    <t>CONTROL DE CAMBIOS
Conforme al memorando 3-2022-35988 del 16 de diciembre de 2022, se realizó el cargue de este riesgo en DARUMA con las siguientes novedades: 
•	Aspectos: Identificación del riesgo y análisis de controles
•	Cambios: Se realizó modificación en el nombre del riesgo. Se asocia el riesgo al nuevo Mapa de procesos de la Secretaría General de la Alcaldía Mayor de Bogotá, D.C. Se actualizó el contexto de la gestión del proceso. Se ajustaron las causas internas y externas. Se realizó la inclusión dos (2) controles preventivos asociados al procedimiento 2211300-PR-166 Gestión de la Salud. Se realizó el cambio del nombre del proceso en el control correctivo pasando de Gestión Estratégica de Talento Humano a Gestión del Talento Humano en el marco del nuevo Mapa de procesos de la Secretaría General de la Alcaldía Mayor de Bogotá, D.C.
•	Memorando:</t>
  </si>
  <si>
    <t>Gestionar las relaciones laborales colectivas e individuales entre los servidores(as) públicos(as) y la Entidad.</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</si>
  <si>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</si>
  <si>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Fallas en la realización de seguimiento a las acciones planeadas.
- Personal no calificado para el desempeño de las funciones de algunos cargos.
- Fallas en la revisión de las solicitudes allegadas al proceso de Gestión del Talento Humano, frente a los marcos normativos y procedimentales aplicables.
</t>
  </si>
  <si>
    <t xml:space="preserve">- Posibles hallazgos por parte de entes de control.
- Afectación de la imagen institucional
- Pago de indemnizaciones como resultado de demandas.
</t>
  </si>
  <si>
    <t>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</si>
  <si>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</si>
  <si>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riesgo 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</si>
  <si>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Dirección de Talento Humano
- Profesional Especializado o Universitario de la Dirección de Talento Humano.
- Secretario(a) General, el(la) Subsecretario(a) Corporativo(a) y el(la) Director(a) Técnico de la Dirección de Talento Humano.
- Director(a) Técnico(a) de la Dirección de Talento Humano y Profesional Especializado o Universitario de la Dirección de Talento Humano.
- Dirección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</si>
  <si>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actualizado.</t>
  </si>
  <si>
    <t>Se ajustó la valoración de la probabilidad frente al número de veces en que se ejecutó la actividad clave asociada al riesgo en el último año. Así mismo, se ajustó la explicación de la valoración obtenida antes de controles.
Se ajustó en la redacción de las actividades de control preventivo y detectivo.</t>
  </si>
  <si>
    <t>CONTROL DE CAMBIOS
Conforme al memorando 3-2022-35988 del 16 de diciembre de 2022, se realizó el cargue de este riesgo en DARUMA con las siguientes novedades: 
•	Aspectos: Identificación del riesgo, análisis de controles y análisis después de controles
•	Cambios: Se asocia el riesgo al nuevo Mapa de procesos de la Secretaría General de la Alcaldía Mayor de Bogotá, D.C. Se actualizó el contexto de la gestión del proceso. Se ajustaron las causas internas y externas. Se actualizaron los controles preventivos y detectivos  y la evaluación de los  mismos  y se ajustó la explicación de la  valoración obtenida (Análisis después de controles). Se realizó el cambio del nombre del proceso en el control correctivo pasando de Gestión Estratégica de Talento Humano a Gestión del Talento Humano en el marco del nuevo Mapa de procesos de la Secretaría General de la Alcaldía Mayor de Bogotá, D.C.
•	Memorando:</t>
  </si>
  <si>
    <t>Gestionar la modalidad laboral de teletrabajo.</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</si>
  <si>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</si>
  <si>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Fallas en la realización de seguimiento a las acciones planeadas.
- Desconocimiento de esta modalidad laboral y los beneficios que tiene para los individuos y las entidades
- Fallas en la revisión de las solicitudes allegadas al proceso de Gestión del Talento Humano, frente a los marcos normativos y procedimentales aplicables.
</t>
  </si>
  <si>
    <t xml:space="preserve">- Afectación en la imagen institucional al no verse promovido el teletrabajo como una modalidad laboral.
</t>
  </si>
  <si>
    <t>El proceso estima que el riesgo se ubica en una zona moderada, debido a que la frecuencia con la que se realizó la actividad clave asociada al riesgo se presentó 4 vez en el último año, sin embargo, ante su materialización, podrían presentarse efectos significativos, en la imagen de la entidad a nivel local.</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</si>
  <si>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presente(n) incumplimiento. 
- Implementar las acciones definidas para dar cumplimiento a la(s) actividad(es) relacionada(s) con la gestión del teletrabajo en la entidad, de manera inmediata o progresiva de acuerdo con los nuevos términos establecidos.
- Actualizar el riesgo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</si>
  <si>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Dirección de Talento Humano
- Profesional Especializado o Universitario de la Dirección de Talento Humano.
- Profesional Especializado o Universitario de la Dirección de Talento Humano.
- Profesional Especializado o Universitario de la Dirección de Talento Humano.
- Dirección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</si>
  <si>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actualizado.</t>
  </si>
  <si>
    <t>Se ajustó la explicación de la valoración obtenida antes de controles.
Se ajustó en la redacción de las actividades de control preventivo, detectivo y correctivo.
Se ajustó la explicación de la valoración obtenida después de controles.</t>
  </si>
  <si>
    <t>CONTROL DE CAMBIOS
Conforme al memorando 3-2022-35988 del 16 de diciembre de 2022, se realizó el cargue de este riesgo en DARUMA con las siguientes novedades: 
•	Aspectos: Identificación del riesgo y análisis de controles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	Memorando: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</si>
  <si>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</si>
  <si>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</si>
  <si>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</si>
  <si>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y realizar seguimiento al cronograma 2024 para la realización de la  verificación de la completitud e idoneidad de los productos contenidos en los botiquines de las sedes de la Secretaría General de la Alcaldía Mayor de Bogotá, D.C.
</t>
  </si>
  <si>
    <t xml:space="preserve">- Profesional Universitario de la Dirección de Talento Humano.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</si>
  <si>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</si>
  <si>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Dirección de Talento Humano
- Profesional Universitario de la Dirección de Talento Humano. 
- Director(a) Técnico(a) de la Dirección de Talento Humano y Profesional Universitario de la Dirección de Talento Humano.
- Dirección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</si>
  <si>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</si>
  <si>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</si>
  <si>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</si>
  <si>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</si>
  <si>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Inicia con la identificación de necesidades, la realización del diagnóstico y el diseño del plan de comunicaciones continúa con el diseño e implementación de estrategias de comunicación y finaliza con el seguimiento a la ejecución de estrategias de comunicación pública.</t>
  </si>
  <si>
    <t>Diseñar, ejecutar, orientar y divulgar las acciones de Comunicación Corporativa de la entidad.</t>
  </si>
  <si>
    <t>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t>
  </si>
  <si>
    <t xml:space="preserve">- Respuestas a temáticas emergentes no previsibles dentro de la planeación de comunicaciones.	
</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</si>
  <si>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</si>
  <si>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</si>
  <si>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El proceso estima que el riesgo se ubica en una zona moderada, debido a que la frecuencia con la que se realizó la actividad clave asociada al riesgo se presentó 13 veces en el último año, sin embargo, ante su materialización, podrían presentarse efectos significativos, como el incumplimiento en las metas y objetivos institucionales afectando el cumplimiento en las metas regionales.</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</si>
  <si>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riesgo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t>
  </si>
  <si>
    <t>-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Oficina Consejería de Comunicaciones</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</si>
  <si>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actualizado.</t>
  </si>
  <si>
    <t>Se actualiza el número de veces que se realiza la actividad clave asociada al riesgo (probabilidad).
Se actualizaron los controles frente al riesgo.</t>
  </si>
  <si>
    <t>Yenny Zabaleta</t>
  </si>
  <si>
    <t>Glenda Martínez Osorio</t>
  </si>
  <si>
    <t>CREADO
Gestión Estratégica de Comunicación e Información_2023</t>
  </si>
  <si>
    <t>CONTROL DE CAMBIOS
Conforme al memorando 3-2022-34015 del 1 de diciembre de 2022, se realizó el cargue de este riesgo en DARUMA con las siguientes novedades: 
•	Aspectos: Identificación del riesgo y análisis de controles
•	Cambios: Se actualiza la matriz DOFA. Se asocia el riesgo al nuevo proceso Gestión Estratégica de Comunicación e Información y la actividad clave del mismo. Se ajustan las causas del riesgo. Se ajusta el diseño de los controles, según las actividades 2, 4 y 6 del procedimiento Comunicación Corporativa. Se incluye la actividad de control 8 del procedimiento Comunicación Corporativa. Se asocian los controles correctivos al nuevo nombre del proceso.
•	Memorando:</t>
  </si>
  <si>
    <t>Diseñar y divulgar contenidos informativos y/o periodísticos relacionados con la gestión de la Administración Distrital a través del Ecosistema Digital de la Alcaldía Mayor de Bogotá.</t>
  </si>
  <si>
    <t xml:space="preserve">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t>
  </si>
  <si>
    <t xml:space="preserve">- Falta de conocimiento de las tendencias digitales para la divulgación de información.
- Débil orientación para la consulta de los documentos soporte de la gestión del proceso, mejorar su adecuación, e implementar medidas para su fácil consulta y recuperación.
</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</si>
  <si>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</si>
  <si>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</si>
  <si>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</si>
  <si>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xml:space="preserve">-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riesgo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t>
  </si>
  <si>
    <t>-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Oficina Consejería de Comunicaciones</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</si>
  <si>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actualizado.</t>
  </si>
  <si>
    <t>CONTROL DE CAMBIOS
Conforme al memorando 3-2022-34015 del 1 de diciembre de 2022, se realizó el cargue de este riesgo en DARUMA con las siguientes novedades: 
•	Aspectos: Identificación del riesgo y análisis de controles
•	Cambios: Se actualiza la matriz DOFA. Se asocia el riesgo al nuevo proceso Gestión Estratégica de Comunicación e Información y la actividad clave del mismo. Se ajustan las causas del riesgo. Se asocian los controles correctivos al nuevo nombre del proceso.
•	Memorando:</t>
  </si>
  <si>
    <t>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</si>
  <si>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Débil orientación para la consulta de los documentos soporte de la gestión del proceso, mejorar su adecuación, e implementar medidas para su fácil consulta y recuperación.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</si>
  <si>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</si>
  <si>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 Inconformidad de la ciudadanía con la información que se presenta de la gestión del distrito.
- La administración distrital no logra comunicar de manera eficiente y localizada sus acciones de gobierno.
</t>
  </si>
  <si>
    <t>7867 Generación de los lineamientos de comunicación del Distrito para construir ciudad y ciudadanía</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</si>
  <si>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</si>
  <si>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 Reportar el riesgo materializado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riesgo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t>
  </si>
  <si>
    <t>- Oficina Consejería de Comunicaciones
- Jefe Oficina Consejería de Comunicaciones
- Solicitante de la campaña y profesionales de la Oficina Consejería de Comunicaciones (Agencia en casa y audiovisual)
- Profesionales y Jefe de la Oficina Consejería de Comunicaciones
- Oficina Consejería de Comunicaciones</t>
  </si>
  <si>
    <t>- Reporte de monitoreo indicando la materialización del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actualizado.</t>
  </si>
  <si>
    <t>CONTROL DE CAMBIOS
Conforme al memorando 3-2022-34015 del 1 de diciembre de 2022, se realizó el cargue de este riesgo en DARUMA con las siguientes novedades: 
•	Aspectos: Identificación del riesgo y análisis de controles
•	Cambios: Se actualiza la matriz DOFA. Se asocia el riesgo al nuevo proceso Gestión Estratégica de Comunicación e Información y la actividad clave del mismo. Se ajustan las causas del riesgo. Se ajusta el diseño de los controles, según las actividades 3, 5, 6, 8 y 10 del procedimiento Comunicación hacía la Ciudadanía. Se asocia el riesgo al proyecto de inversión 7867, teniendo en cuenta que se incluye lo relacionado con el riesgo eliminado "Posibilidad de afectación reputacional por resultados de mediciones de percepción ciudadana no satisfactorias, debido a generación y divulgación de estrategias, mensajes y/o acciones de comunicación pública, desconociendo los intereses comunicacionales del ciudadano". Se asocian los controles correctivos al nuevo nombre del proceso.
•	Memorando:</t>
  </si>
  <si>
    <t>Adelantar las actividades necesarias para la publicación de información en los portales y micrositios web de la Secretaría General.</t>
  </si>
  <si>
    <t>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</si>
  <si>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</si>
  <si>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</si>
  <si>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</si>
  <si>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 xml:space="preserve">- Consulta del Registro Distrital (Consulta)
- Publicación de actos o documentos administrativos en el Registro Distrital (Trámite)
</t>
  </si>
  <si>
    <t>El proceso estima que el riesgo se ubica en una zona moderada, debido a que la frecuencia con la que se realizó la actividad clave asociada al riesgo se presentó 1182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</si>
  <si>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riesgo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t>
  </si>
  <si>
    <t>- Oficina Consejería de Comunicaciones
- El(la) servidor responsable de la información de la dependencia
- Los profesionales de las oficinas de Planeación, de tecnologías de la información y las comunicaciones y de la Consejería de Comunicaciones	
- Oficina Consejería de Comunicaciones</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</si>
  <si>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actualizado.</t>
  </si>
  <si>
    <t>Se actualiza el número de veces que se realiza la actividad clave asociada al riesgo (probabilidad).
Se actualizaron los controles frente al riesgo.
Se ajusta la valoración residual</t>
  </si>
  <si>
    <t>CONTROL DE CAMBIOS
Conforme al memorando 3-2022-34015 del 1 de diciembre de 2022, se realizó el cargue de este riesgo en DARUMA con las siguientes novedades: 
•	Aspectos: Identificación del riesgo y análisis de controles
•	Cambios: Se actualiza la matriz DOFA. Se asocia el riesgo al nuevo proceso Gestión Estratégica de Comunicación e Información y la actividad clave del mismo. Se asocian los controles correctivos al nuevo nombre del proceso.
•	Memorando:</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</si>
  <si>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</si>
  <si>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</si>
  <si>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</si>
  <si>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</si>
  <si>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</si>
  <si>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xml:space="preserve">-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riesgo Posibilidad de afectación económica (o presupuestal) por incumplimiento en la generación de lineamientos distritales en materia de comunicación pública, debido a debilidades en la definición, alcance y formalización de los mismos hacia las entidades distritales. </t>
  </si>
  <si>
    <t>- Oficina Consejería de Comunicaciones
- Jefe Oficina Consejería de Comunicaciones
- Jefe Oficina Consejería de Comunicaciones
- Oficina Consejería de Comunicaciones</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</si>
  <si>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Riesgo de Posibilidad de afectación económica (o presupuestal) por incumplimiento en la generación de lineamientos distritales en materia de comunicación pública, debido a debilidades en la definición, alcance y formalización de los mismos hacia las entidades distritales. , actualizado.</t>
  </si>
  <si>
    <t>CONTROL DE CAMBIOS
Conforme al memorando 3-2022-34015 del 1 de diciembre de 2022, se realizó el cargue de este riesgo en DARUMA con las siguientes novedades: 
•	Aspectos: Identificación del riesgo, análisis de controles y tratamiento del riesgo
•	Cambios: Se actualiza la matriz DOFA. Se asocia el riesgo al nuevo proceso Gestión Estratégica de Comunicación e Información y la actividad clave del mismo. Se ajusta la calificación del control preventivo a "sin documentar". Se define una acción de tratamiento para documentar los controles de probabilidad. Se asocian los controles correctivos al nuevo nombre del proceso.
•	Memorando:</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</si>
  <si>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</si>
  <si>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</si>
  <si>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</si>
  <si>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</si>
  <si>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</si>
  <si>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riesgo 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</si>
  <si>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Oficina Consejería de Comunicaciones
- el (la) Jefe de la Oficina Consejería de Comunicaciones
- el (la) profesional de la Oficina Consejería de Comunicaciones (agencia en casa)
- el (la) Jefe de la Oficina Consejería de Comunicaciones
- Oficina Consejería de Comunicaciones</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</si>
  <si>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actualizado.</t>
  </si>
  <si>
    <t>Gestión Financiera</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</si>
  <si>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</si>
  <si>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</si>
  <si>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</si>
  <si>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</si>
  <si>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</si>
  <si>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</si>
  <si>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</si>
  <si>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7. Mejorar la oportunidad en la ejecución de los recursos, a través del fortalecimiento de una cultura financiera, para lograr una gestión pública efectiva.</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</si>
  <si>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</si>
  <si>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xml:space="preserve">-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riesgo Posibilidad de afectación reputacional por hallazgos y sanciones impuestas por órganos de control, debido a errores (fallas o deficiencias) en el registro adecuado y oportuno de los hechos económicos de la entidad </t>
  </si>
  <si>
    <t>- Subdirección Financiera
- Subdirector Financiero - Profesional Especializado (Contador)
- Profesional Especializado
- Profesional Especializado
- Subdirección Financiera</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</si>
  <si>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Riesgo de Posibilidad de afectación reputacional por hallazgos y sanciones impuestas por órganos de control, debido a errores (fallas o deficiencias) en el registro adecuado y oportuno de los hechos económicos de la entidad , actualizado.</t>
  </si>
  <si>
    <t>Se actualizan los controles preventivos y detectivos frente al riesgo.</t>
  </si>
  <si>
    <t>María Carolina Cardenas Villamil</t>
  </si>
  <si>
    <t>Ivan Javier Gómez</t>
  </si>
  <si>
    <t>CREADO
Gestión Financiera_2023</t>
  </si>
  <si>
    <t>CONTROL DE CAMBIOS
Conforme al memorando 3-2022-35244 del 12 de diciembre de 2022, se realizó el cargue de este riesgo en DARUMA con las siguientes novedades: 
•	Aspectos: Identificación del riesgo
•	Cambios: Se ajusta el objetivo y el alcance del proceso.
•	Memorando:</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</si>
  <si>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</si>
  <si>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</si>
  <si>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</si>
  <si>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</si>
  <si>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</si>
  <si>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xml:space="preserve">-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riesgo Posibilidad de afectación reputacional por  hallazgos y sanciones impuestas por órganos de control  y la secretaria distrital de hacienda, debido a incumplimiento parcial de compromisos en la presentación de Estados Financieros </t>
  </si>
  <si>
    <t>- Subdirección Financiera
- Subdirector Financiero - Profesional Especializado (Contador)
- Subdirector Financiero - Profesional Especializado (Contador)
- Subdirector Financiero - Profesional Especializado (Contador)
- Subdirección Financiera</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</si>
  <si>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Riesgo de Posibilidad de afectación reputacional por  hallazgos y sanciones impuestas por órganos de control  y la secretaria distrital de hacienda, debido a incumplimiento parcial de compromisos en la presentación de Estados Financieros , actualizado.</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</si>
  <si>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</si>
  <si>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</si>
  <si>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</si>
  <si>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riesgo Posibilidad de afectación reputacional por  hallazgos y sanciones impuestas por órganos de control, debido a errores (fallas o deficiencias) al gestionar los Certificados de Disponibilidad Presupuestal y de Registro Presupuestal</t>
  </si>
  <si>
    <t>- Subdirección Financiera
- Subdirector Financiero - Profesional Universitario - Técnico Operativo
- Subdirector Financiero - Profesional Universitario - Técnico Operativo
- Subdirección Financiera</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</si>
  <si>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Riesgo de Posibilidad de afectación reputacional por  hallazgos y sanciones impuestas por órganos de control, debido a errores (fallas o deficiencias) al gestionar los Certificados de Disponibilidad Presupuestal y de Registro Presupuestal, actualizado.</t>
  </si>
  <si>
    <t>Se actualiza el número de veces que se realiza la actividad clave asociada al riesgo (probabilidad).
Se actualizan los controles preventivos y detectivos frente al riesgo.</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</si>
  <si>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</si>
  <si>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</si>
  <si>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</si>
  <si>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El proceso estima que el riesgo se ubica en Alto, debido a que la frecuencia con la que se realizó la actividad clave asociada al riesgo se presentó 7949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</si>
  <si>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xml:space="preserve">-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Verificar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riesgo Posibilidad de afectación económica (o presupuestal) por sanción moratoria o pago de  intereses, debido a errores (fallas o deficiencias) en el pago oportuno de las obligaciones adquiridas por la Secretaria General            </t>
  </si>
  <si>
    <t>- Subdirección Financiera
- Subdirector Financiero - Equipo de trabajo del proceso
- Subdirector Financiero - Equipo de trabajo del proceso
- Subdirección Financiera</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</si>
  <si>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Riesgo de Posibilidad de afectación económica (o presupuestal) por sanción moratoria o pago de  intereses, debido a errores (fallas o deficiencias) en el pago oportuno de las obligaciones adquiridas por la Secretaria General            , actualizado.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</si>
  <si>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</si>
  <si>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</si>
  <si>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</si>
  <si>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</si>
  <si>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</si>
  <si>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</si>
  <si>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</si>
  <si>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Desarrollar conciliación automática de los saldos entre el sistema PERNO VS Sistema Contable LIMAY
</t>
  </si>
  <si>
    <t xml:space="preserve">- Subdirector Financiero
</t>
  </si>
  <si>
    <t xml:space="preserve">-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</si>
  <si>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Subdirección Financiera
- Subdirector Financiero
- Subdirector Financiero
- Subdirector Financiero
- Profesional de la Subdirección Financiera
- Subdirección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</si>
  <si>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t>
  </si>
  <si>
    <t>Se actualizan los controles preventivos y detectivos frente al riesgo.
Se define la propuesta de acción de tratamiento a 2024.</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</si>
  <si>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</si>
  <si>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</si>
  <si>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</si>
  <si>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</si>
  <si>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</si>
  <si>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</si>
  <si>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Efectuar la conciliación de las CXP entre el sistema contable (LIMAY) y el sistema de información presupuestal  (Bogdata) previo al término del reporte 
</t>
  </si>
  <si>
    <t xml:space="preserve">29/02/2024
</t>
  </si>
  <si>
    <t xml:space="preserve">-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t>
  </si>
  <si>
    <t>- Subdirección Financiera
- Profesional de la Subdirección Financiera
- Profesional de la Subdirección Financiera
- Subdirección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</si>
  <si>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t>
  </si>
  <si>
    <t>Gestión Jurídica</t>
  </si>
  <si>
    <t xml:space="preserve">Asesorar y representar jurídicamente a la Secretaría General de la Alcaldía Mayor Bogotá D.C. mediante el análisis, trámite, defensa y solución de asuntos de carácter jurídico que surjan en el desarrollo de las funciones.  </t>
  </si>
  <si>
    <t>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t>
  </si>
  <si>
    <t>Gestionar la defensa judicial y extrajudicial de la Secretaria General</t>
  </si>
  <si>
    <t>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</si>
  <si>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 No se cuenta con   equipos asignados a todos los/as servidores/as. Los equipos (su mayoría) no cuentan con los dispositivos requeridos para operar bajo las nuevas condiciones de trabajo (micrófonos, cámaras, entre otros)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</si>
  <si>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Manifestaciones que generan alteraciones en el orden público, en las cuales se vean afectadas las instalaciones de la entidad.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</si>
  <si>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</si>
  <si>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El proceso estima que el riesgo se ubica en una zona moderado, debido a que la frecuencia con la que se realizó la actividad clave asociada al riesgo se presentó 21 veces en el último año, sin embargo, ante su materialización, podrían presentarse efectos significativos, en el pago de indemnizaciones por acciones legales en los  procesos de defensa judicial y extrajudicial que se adelantan en la Secretaría General.</t>
  </si>
  <si>
    <t>- Reportar el riesgo materializado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riesgo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t>
  </si>
  <si>
    <t>- Oficina Jurídica
- Comité de Conciliación
- Oficina Jurídica</t>
  </si>
  <si>
    <t>- Reporte de monitoreo indicando la materialización del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actualizado.</t>
  </si>
  <si>
    <t xml:space="preserve">Identificación del riesgo
Análisis antes de controles
Establecimiento de controles
Evaluación de controles
</t>
  </si>
  <si>
    <t xml:space="preserve">De acuerdo con la actualización de la DOFA, se ajusto los factores del riesgo y las causas externas. 
Se realizó el análisis de controles de la probabilidad por el criterio de exposición y se actualizo la valoración del impacto.
Se realizó el análisis después de controles teniendo en cuenta la valoración obtenida con los controles definidos.
Se ajustó el número de veces que se ejecuta la actividad clave  en un periodo de un año
Se eliminó un control detectivo 
Se ajustó el tipo de control 3 de preventivo a detectivo en el control </t>
  </si>
  <si>
    <t>Maria Camila Barrera</t>
  </si>
  <si>
    <t>Paulo Ernesto Realpe</t>
  </si>
  <si>
    <t>CREADO
Gestión Jurídica_2023</t>
  </si>
  <si>
    <t>CONTROL DE CAMBIOS
Conforme al memorando 3-2022-34225 del 2 de diciembre de 2022, se realizó el cargue de este riesgo en DARUMA con las siguientes novedades: 
•	Aspectos: Identificación del riesgo, análisis antes de controles y análisis de controles
•	Cambios: Se ajustó el número de veces que se ejecuta la actividad clave  en un periodo de un año. Se ajustaron los controles de conformidad con la versión 8 del procedimiento PR-355 "Gestión Jurídica para la Defensa de los Intereses de la Secretaría General".
•	Memorando:</t>
  </si>
  <si>
    <t>Elaborar y revisar los actos administrativos que deba suscribir la entidad</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</si>
  <si>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</si>
  <si>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Falta de monitoreo de la actualización  de la normativa Distrital y de los procesos y procedimientos internos de acuerdo con las modificaciones legales recientes.
-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</si>
  <si>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t>
  </si>
  <si>
    <t xml:space="preserve">- Hallazgos por parte de los Entes de Control
-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t>
  </si>
  <si>
    <t>El proceso estima que el riesgo se ubica en una zona moderado, debido a que la frecuencia con la que se realizó la actividad clave asociada al riesgo se presentó 1623 veces en el último año, sin embargo, ante su materialización, podrían presentarse efectos significativos como la posible revocatoria de actos administrativos debido a su falta de legalidad.</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</si>
  <si>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Jurídica para que realice los ajustes correspondientes.
- Actualizar el riesgo Posibilidad de afectación reputacional por interposición de demandas y emisión de decisiones contrarias a los intereses de la Secretaría General, debido a errores (fallas o deficiencias) en la emisión de actos administrativos de carácter general</t>
  </si>
  <si>
    <t>- Oficina Jurídica
- Secretario(a) General
- Oficina Jurídica</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</si>
  <si>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Riesgo de Posibilidad de afectación reputacional por interposición de demandas y emisión de decisiones contrarias a los intereses de la Secretaría General, debido a errores (fallas o deficiencias) en la emisión de actos administrativos de carácter general, actualizado.</t>
  </si>
  <si>
    <t>De acuerdo con la actualización de la DOFA, se ajusto los factores del riesgo y las causas externas. 
Se realizó el análisis de controles de la probabilidad por el criterio de exposición y se actualizo la valoración del impacto.
Se ajustó el número de veces que se ejecuta la actividad clave  en un periodo de un año</t>
  </si>
  <si>
    <t>CONTROL DE CAMBIOS
Conforme al memorando 3-2022-34225 del 2 de diciembre de 2022, se realizó el cargue de este riesgo en DARUMA con las siguientes novedades: 
•	Aspectos: Análisis antes de controles y análisis de controles
•	Cambios: Se ajustó el número de veces que se ejecuta la actividad clave  en un periodo de un año. Se ajustaron los controles de conformidad con la nueva versión del procedimiento 4203000-PR-357 "Elaboración o revisión de actos administrativos".
•	Memorando:</t>
  </si>
  <si>
    <t>Emitir los conceptos jurídicos que sean competencia de la Secretaria General, o que surjan en desarrollo de sus funciones</t>
  </si>
  <si>
    <t xml:space="preserve">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</si>
  <si>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Confusión entre normas y directrices a nivel institucional como Secretaría General y directrices a nivel Distrital
- Divergencias en lo resuelto por los operadores judiciales en casos análogos que generan inseguridad jurídica.
- Falta de información allegada dentro de los antecedentes del conceptos y/o consultas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</si>
  <si>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</si>
  <si>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El proceso estima que el riesgo se ubica en una zona moderada, debido a que la frecuencia con la que se realizó la actividad clave asociada al riesgo se presentó 22 veces en el último año, sin embargo, ante su materialización, podrían presentarse efectos significativos ante la emisión de conceptos que no se ajusten adecuadamente a la normatividad vigente.</t>
  </si>
  <si>
    <t>El proceso estima que el riesgo se ubica en una zona muy baja,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</si>
  <si>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Devolver al profesional de la Oficina Asesora Jurídica para que realice los ajustes correspondientes, lo cual se consigna en el proyecto de concepto o consulta.
- Actualizar el riesgo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t>
  </si>
  <si>
    <t>- Oficina Jurídica
- Oficina Jurídica
- Oficina Jurídica</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</si>
  <si>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actualizado.</t>
  </si>
  <si>
    <t xml:space="preserve">De acuerdo con la actualización de la DOFA, se ajusto los factores del riesgo y las causas externas. 
Se realizó el análisis de controles de la probabilidad por el criterio de exposición y se actualizo la valoración del impacto.
Se realizó el análisis después de controles teniendo en cuenta la valoración obtenida con los controles definidos.
Se ajustó el número de veces que se ejecuta la actividad clave  en un periodo de un año. 
Se ajustó la redacción del riesgo correctivo. </t>
  </si>
  <si>
    <t>CONTROL DE CAMBIOS
Conforme al memorando 3-2022-34225 del 2 de diciembre de 2022, se realizó el cargue de este riesgo en DARUMA con las siguientes novedades: 
•	Aspectos: Análisis antes de controles
•	Cambios: Se ajustó el número de veces que se ejecuta la actividad clave en el periodo de un año.
•	Memorando:</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</si>
  <si>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</si>
  <si>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Oficina Jurídica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</si>
  <si>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</si>
  <si>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</si>
  <si>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</si>
  <si>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xml:space="preserve">-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</si>
  <si>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 Jefe de Oficina Jurídica 
</t>
  </si>
  <si>
    <t xml:space="preserve">01/03/2024
</t>
  </si>
  <si>
    <t xml:space="preserve">28/04/2024
</t>
  </si>
  <si>
    <t>-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</si>
  <si>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 Oficina Jurídica 
- Comité de Conciliación 
- Comité de Conciliación 
- Oficina Jurídica </t>
  </si>
  <si>
    <t>-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del Comité de Conciliación 
- Acta del Comité de Conciliación 
-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t>
  </si>
  <si>
    <t>De acuerdo con la actualización de la DOFA, se ajusto los factores del riesgo y las causas externas. 
Se realizó el análisis de controles de la probabilidad por el criterio de frecuencia y se actualizo la valoración del impacto.
Se realizó el análisis después de controles teniendo en cuenta la valoración obtenida con los controles definidos.
Se definió el impacto de acuerdo con la valoración obtenida del criterio corrupción.
Se ajustó la redacción de los controles preventivos  y detectivos
Se definió la acción de tratamiento a 2024</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</si>
  <si>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</si>
  <si>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</si>
  <si>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</si>
  <si>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</si>
  <si>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Estructurar canales de relacionamiento con la ciudadanía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</si>
  <si>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relacionamiento con la ciudadanía, debido a errores (fallas o deficiencias) en el diseño y estructuración de estos</t>
  </si>
  <si>
    <t>Subsecretaría de Servicio al Ciudadano</t>
  </si>
  <si>
    <t xml:space="preserve">- Dificultad en la articulación de actividades comunes a las dependencias.
</t>
  </si>
  <si>
    <t xml:space="preserve">- Dificultades en la coordinación entre las administraciones locales, distritales y nacionales para la prestación de servicios o ejecución de programas.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</si>
  <si>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relacionamiento con la ciudadanía.
</t>
  </si>
  <si>
    <t>5. Fortalecer la prestación del servicio a la ciudadanía con oportunidad, eficiencia y transparencia, a través del uso de la tecnología y la cualificación de los servidores.</t>
  </si>
  <si>
    <t>7870 Servicio a la ciudadanía, moderno, eficiente y de calidad</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</si>
  <si>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</si>
  <si>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</si>
  <si>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
- Evaluar la situación presentada de acuerdo a la etapa en la que se encuentra el proyecto.
- Elaborar plan de trabajo (actividades, responsables, fechas).
- Ejecutar del plan de trabajo.
- Actualizar el riesgo Posibilidad de afectación reputacional por debilidades en la ejecución que afecten la puesta en operación de nuevos medios de relacionamiento con la ciudadanía, debido a errores (fallas o deficiencias) en el diseño y estructuración de estos</t>
  </si>
  <si>
    <t>- Subsecretaría de Servicio al Ciudadano
- Subsecretario de Servicio a la Ciudadanía - Profesionales asignados en el proyecto
- Subsecretario de Servicio a la Ciudadanía - Profesionales asignados en el proyecto
- Subsecretario de Servicio a la Ciudadanía - Profesionales asignados en el proyecto
- Subsecretaría de Servicio al Ciudadano</t>
  </si>
  <si>
    <t>-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
- Acta con la decisión de acciones a tomar
- Plan de trabajo para la corrección de la situación
- Plan de trabajo ejecutado
- Riesgo de Posibilidad de afectación reputacional por debilidades en la ejecución que afecten la puesta en operación de nuevos medios de relacionamiento con la ciudadanía, debido a errores (fallas o deficiencias) en el diseño y estructuración de estos, actualizado.</t>
  </si>
  <si>
    <t>Se ajusta la valoración de la perspectiva del impacto antes de controles en lo referente a "operativo" e "información".</t>
  </si>
  <si>
    <t>Marco Aurelio Gómez</t>
  </si>
  <si>
    <t>Diana Marcela Velazco</t>
  </si>
  <si>
    <t>CREADO
Gobierno Abierto y Relacionamiento con la Ciudadanía_2023</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</si>
  <si>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ajustándolas a canales de relacionamiento con la ciudadanía. Se ajustan los controles detectivos y preventivos, acorde con la actualización del procedimiento Estructuración de canales de relacionamiento con la ciudadanía (2212100-PR041) Versión 12. Se ajustan los controles correctivos acorde con el nombre del nuevo proceso. Se ajustan las acciones de contingencia acorde con el nombre del nuevo proceso.
Memorando:</t>
  </si>
  <si>
    <t>Administrar el Sistema Unificado Distrital de Inspección, Vigilancia y Control - SUDIVC, a través de la coordinación y articulación de acciones conjuntas con las entidades que hacen parte del SUDIVC
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</si>
  <si>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hallazgos de entes e instancias de control internos o externos, debido a incumplimiento de compromisos de acciones conjuntas y en la ejecución de la gestión de seguimiento y monitoreo de la función de Inspección, Vigilancia y Control</t>
  </si>
  <si>
    <t>Subdirección de Seguimiento a la Gestión de Inspección, Vigilancia y Control - SSGIVC</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</si>
  <si>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Dificultades en la transferencia de conocimiento entre los servidores que se vinculan y retiran de la entidad.
- Fallas de conectividad e interoperabilidad. 
</t>
  </si>
  <si>
    <t xml:space="preserve">- Fallas de interoperabilidad con instancias externas.
- La información necesaria para el seguimiento a la gestión de las entidades participantes en la prestación de los servicios a la Ciudadanía, no es suficiente, clara, completa o de calidad.
- Dificultades en la coordinación de las diferentes secretarias para la prestación de servicios públicos o ejecución de programas, así como la articulación con Entidades del orden nacional
- Pérdida de credibilidad y de confianza que dificulte el ejercicio de las funciones de la Secretaría General. 
</t>
  </si>
  <si>
    <t xml:space="preserve">- Incumplimiento de objetivos y metas institucionales
- Percepción negativa de los grupos de valor frente a la entidad
- Hallazgos por parte de entes de control
- Pérdida de información o información no veraz
</t>
  </si>
  <si>
    <t xml:space="preserve">- Cualificación a servidores con funciones de IVC
- Sensibilización a comerciantes en temas de IVC
</t>
  </si>
  <si>
    <t>El proceso estima que el riesgo se ubica en una zona moderada, debido a que la frecuencia con la que se realizó la actividad clave asociada al riesgo se presentó 40 veces en el último año y el principal efecto radica en la ocurrencia de hallazgos de control interno y externo.</t>
  </si>
  <si>
    <t>- Reportar el riesgo materializado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en el informe de monitoreo a la Oficina Asesora de Planeación.
- Convocar a la(s) entidad(s) que presentaron errores fallas o deficiencias en el reporte de la información a una reunión extraordinaria de seguimiento a compromisos.
- Informar y reprogramar sesión de cualificación, sensibilización o Visita multidisciplinaria
- Realizar la jornada de cualificación, sensibilización o visita multidisciplinaria de acuerdo con la reprogramación 
- Actualizar el riesgo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t>
  </si>
  <si>
    <t>- Subdirección de Seguimiento a la Gestión de Inspección, Vigilancia y Control - SSGIVC
- Subdirector de Seguimiento a la Gestión de Inspección, vigilancia y Control.
- Profesional Universitario o técnico operativo asignado por el subdirector de Inspección Vigilancia y Control
- Profesional Universitario o técnico operativo asignado por el subdirector de Inspección Vigilancia y Control
- Subdirección de Seguimiento a la Gestión de Inspección, Vigilancia y Control - SSGIVC</t>
  </si>
  <si>
    <t>- Reporte de monitoreo indicando la materialización del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 Acta (s) de compromiso.
- Oficio o correo electrónico
- Informe de cualificación, de sensibilización o de Visita multidisciplinaria
-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actualizado.</t>
  </si>
  <si>
    <t>Se ajusta el nombre del riesgo.
Se relacionan los servicios "Cualificación a servidores con funciones de IVC" y "Sensibilización a comerciantes en temas de IVC" asociados al riesgo.
Se ajustan las causas internas y externas.</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</si>
  <si>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ajustan las acciones de contingencia acorde con el nombre del nuevo proceso.
•	Memorando:</t>
  </si>
  <si>
    <t xml:space="preserve">Administrar canales de relacionamiento con la ciudadanía
Fase (componente):Fortalecer e implementar en los canales de atención disponibles en la Red CADE, estrategias de atención de servicio a la ciudadanía acorde a sus características poblacionales y particulares. </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</si>
  <si>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</si>
  <si>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</si>
  <si>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Dirección del Sistema Distrital de Servicio a la Ciudadanía</t>
  </si>
  <si>
    <t xml:space="preserve">- Fallas en el funcionamiento de plataformas tecnológicas que soportan los canales de atención a la ciudadanía
- Fallas de conectividad e interoperabilidad.
</t>
  </si>
  <si>
    <t xml:space="preserve">- Manifestaciones que generan alteraciones en el orden público, en las cuales se vean afectadas las instalaciones de la entidad.
</t>
  </si>
  <si>
    <t xml:space="preserve">- Pérdida de credibilidad y de confianza que dificulte el ejercicio de las funciones de la Secretaría General. 
- Incremento en las PQRS de la ciudadanía en relación con el servicio prestado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</si>
  <si>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xml:space="preserve">- Información general y orientación de Trámites y Servicios a la ciudadanía en los canales de atención de la RED CADE
</t>
  </si>
  <si>
    <t xml:space="preserve">El proceso estima que el riesgo se ubica en zona moderado, debido a que la frecuencia con la que se realizó la actividad clave asociada fue a diario durante los horarios de atención de los canales de relacionamiento durante el último año, sin embargo, ante su materialización podrían presentarse afectaciones moderadas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</si>
  <si>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</si>
  <si>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riesgo Posibilidad de afectación reputacional por no prestación del servicio, debido a interrupciones en el modelo multicanal que impidan a la ciudadanía acceder a la oferta institucional de trámites y servicios de las entidades que hacen parte de la Red CADE</t>
  </si>
  <si>
    <t>- Dirección del Sistema Distrital de Servicio a la Ciudadanía
- Profesional responsable del medio de interacción (CADE y SuperCADE)
- Profesional responsable del medio de interacción (CADE y SuperCADE)
- Dirección del Sistema Distrital de Servicio a la Ciudadanía</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</si>
  <si>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Riesgo de Posibilidad de afectación reputacional por no prestación del servicio, debido a interrupciones en el modelo multicanal que impidan a la ciudadanía acceder a la oferta institucional de trámites y servicios de las entidades que hacen parte de la Red CADE, actualizado.</t>
  </si>
  <si>
    <t>Se ajusta la identificación del riesgo, incluyendo el servicio relacionado.
Se ajustan las causas internas.
Se ajusta el análisis antes de controles, teniendo en cuenta el impacto de la materialización del riesgo en materia de imagen, medidas de control interno o externo.
Se ajusta la redacción de controles en cuanto a los centros de costo relacionados a los documentos.</t>
  </si>
  <si>
    <t>CONTROL DE CAMBIOS
Conforme al memorando 3-2022-34240 del 2 de diciembre de 2022, se realizó el cargue de este riesgo en DARUMA con las siguientes novedades: 
•	Aspectos: Identificación del riesgo y análisis de controles
•	Cambios: 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ajustándolas para especificar que corresponde al soporte funcional del sistema distrital para la gestión de peticiones. Se ajustan los controles detectivos y preventivos, acorde con la actualización del procedimiento Administración del Modelo Multicanal de Relacionamiento con la Ciudadanía (2213300-PR-036)  Versión 16. Se ajustan los responsables que autorizan su ejecución, considerando que el procedimiento fue trasladado a la Dirección del Sistema Distrital de Servicio a la Ciudadanía; así  mismo, las fuentes de información y evidencias de conformidad. Se ajustan los controles correctivos acorde con el nombre del nuevo proceso.
•	Memorando:</t>
  </si>
  <si>
    <t>Administrar canales de relacionamiento con la ciudadanía
Fase (componente): Documentos de lineamientos técnicos</t>
  </si>
  <si>
    <t>Posibilidad de afectación reputacional por información inconsistente,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</si>
  <si>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</si>
  <si>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</si>
  <si>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Pérdida de credibilidad y de confianza que dificulte el ejercicio de las funciones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</si>
  <si>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El proceso estima que el riesgo se ubica en zona moderado, debido a que la frecuencia con la que se realizó la actividad clave asociada fue mensual dependiendo los tiempos establecidos ya sea contrato o convenio, ante su materialización, podrían presentarse afectaciones menores para el proceso.</t>
  </si>
  <si>
    <t>-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riesgo Posibilidad de afectación reputacional por información inconsistente, debido a errores (fallas o deficiencias) en el seguimiento a la gestión de las entidades participantes en los medios de interacción de la Red CADE</t>
  </si>
  <si>
    <t>- Dirección del Sistema Distrital de Servicio a la Ciudadanía
- Servidor(a) asignado(a) por el (la) Director (a) del Sistema Distrital de Servicio a la Ciudadanía
- Dirección del Sistema Distrital de Servicio a la Ciudadanía</t>
  </si>
  <si>
    <t>-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
- Servidores (as) con reinducción en el protocolo de apoyo a la supervisión de contratos y convenios.
- Riesgo de Posibilidad de afectación reputacional por información inconsistente, debido a errores (fallas o deficiencias) en el seguimiento a la gestión de las entidades participantes en los medios de interacción de la Red CADE, actualizado.</t>
  </si>
  <si>
    <t>Se modifica la causa inmediata, ajustándola para evitar reiteración en la redacción; y la causa raíz modificando canales de interacción por relacionamiento.
Se ajustan las causas internas.
Se ajustan los controles detectivos y preventivos, acorde con la actualización del procedimiento Administración del Modelo Multicanal de Relacionamiento con la Ciudadanía - Versión 16  (4222000-PR-036).
Se ajusta la redacción de controles en cuanto a los centros de costo relacionados a los documentos.</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</si>
  <si>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modificando canales de interacción por relacionamiento. Se ajustan los controles detectivos y preventivos, acorde con la actualización del procedimiento Administración del Modelo Multicanal de Relacionamiento con la Ciudadanía (2213300-PR-036)  Versión 16. Se ajustan los controles correctivos acorde con el nombre del nuevo proceso. Se ajustan las acciones de contingencia acorde con el nombre del nuevo proceso.
•	Memorando:</t>
  </si>
  <si>
    <t>Administrar canales de relacionamiento con la ciudadanía
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</si>
  <si>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inconformidad de los usuarios (entidades) del sistema distrital para la gestión de peticiones, debido a incumplimiento parcial de compromisos en la atención de soporte funcional en los tiempos promedio definidos</t>
  </si>
  <si>
    <t xml:space="preserve">- Fallas en el funcionamiento de plataformas tecnológicas que soportan los canales de atención a la ciudadanía
</t>
  </si>
  <si>
    <t xml:space="preserve">- Presiones o motivaciones de los ciudadanos que incitan al servidor público a realizar conductas contrarias al deber ser.
</t>
  </si>
  <si>
    <t xml:space="preserve">- Demora en la gestión de peticiones por parte de las entidades distritales.
- Pérdida de credibilidad ante las entidades que utilizan el Sistema para la gestión de peticiones ciudadanas.
- Incumplimiento de objetivos y metas institucionales.
</t>
  </si>
  <si>
    <t xml:space="preserve">- Asesoría e información técnica y funcional del Sistema Distrital para la Gestión de peticiones ciudadanas
</t>
  </si>
  <si>
    <t>El proceso estima que el riesgo se ubica en una zona moderada, debido a que la frecuencia con la que se realizó la actividad clave asociada al riesgo se presentó 261 veces en el último año, sin embargo, ante su materialización podrían presentarse efectos significativos para el proceso.</t>
  </si>
  <si>
    <t>-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
- Re-clasificar la incidencia e indicar al solicitante los motivos por los cuales la solicitud no pudo ser atendida en los tiempos definidos.
- Realiza reinducción en las actividades relacionadas al Soporte Funcional del Sistema Distrital para la Gestión de Peticiones Ciudadanas.
- Actualizar el riesgo Posibilidad de afectación reputacional por inconformidad de los usuarios (entidades) del sistema distrital para la gestión de peticiones, debido a incumplimiento parcial de compromisos en la atención de soporte funcional en los tiempos promedio definidos</t>
  </si>
  <si>
    <t>- Dirección del Sistema Distrital de Servicio a la Ciudadanía
- Profesional, técnico o auxiliar responsable de la atención del soporte
- Profesional, técnico o auxiliar responsable de la atención del soporte
- Dirección del Sistema Distrital de Servicio a la Ciudadanía</t>
  </si>
  <si>
    <t>-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
- Incidencia re-clasificada en la Mesa de ayuda Bogotá te escucha, con indicación de los motivos por los cuales no se pudo atender dentro de los tiempos establecidos
- Servidores(as) del equipo de soporte funcional con reinducción.
- Riesgo de Posibilidad de afectación reputacional por inconformidad de los usuarios (entidades) del sistema distrital para la gestión de peticiones, debido a incumplimiento parcial de compromisos en la atención de soporte funcional en los tiempos promedio definidos, actualizado.</t>
  </si>
  <si>
    <t>Se ajusta la identificación del riesgo, incluyendo el  servicio relacionado.
Se ajustan las causas internas y externas.
Se ajusta el establecimiento de controles, incluyendo en la descripción para los controles frente a la probabilidad, la Guía para la Administración Funcional del Sistema Distrital para la Gestión de Peticiones Ciudadanas
Se ajusta la redacción de controles en cuanto a los centros de costo relacionados a los documentos.
Se ajustan los controles correctivos acorde con el ajuste efectuado en las acciones de contingencia del riesgo.
Se ajustan las acciones de contingencia.</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</si>
  <si>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 la redacción del riesgo en cuanto a las causas inmediata y raíz, ajustándolas para especificar que corresponde al soporte funcional del sistema distrital para la gestión de peticiones. Se ajustan los controles detectivos y preventivos, acorde con la actualización del procedimiento Administración del Modelo Multicanal de Relacionamiento con la Ciudadanía (2213300-PR-036)  Versión 16. Se ajustan los responsables que autorizan su ejecución, considerando que el procedimiento fue trasladado a la Dirección del Sistema Distrital de Servicio a la Ciudadanía; así  mismo, las fuentes de información y evidencias de conformidad. Se ajustan los controles correctivos acorde con el nombre del nuevo proceso. Se ajustan las acciones de contingencia acorde con el nombre del nuevo proceso.
•	Memorando:</t>
  </si>
  <si>
    <t>Medir y analizar la calidad en la prestación del servicio en los canales de relacionamiento con la Ciudadanía de la administración distrital
Evaluar los criterios de calidad en las respuestas emitidas a las peticiones ciudadanas.</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</si>
  <si>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</si>
  <si>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Dirección Distrital de Calidad del Servicio </t>
  </si>
  <si>
    <t xml:space="preserve">- Desconocimiento por parte de algunos funcionarios acerca de las funciones de la entidad y elementos de la plataforma estratégica.
</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</si>
  <si>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</si>
  <si>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 xml:space="preserve">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</si>
  <si>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</si>
  <si>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riesgo 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</si>
  <si>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Dirección Distrital de Calidad del Servicio 
- Profesional asignado
- Dirección Distrital de Calidad del Servicio </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</si>
  <si>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actualizado.</t>
  </si>
  <si>
    <t>Se revisa el riesgo y se mantienen las características de información como propuesta año 2024</t>
  </si>
  <si>
    <t>Cualificar a servidores públicos, colaboradores y demás actores del servicio, en temáticas orientadas a fortalecer competencias laborales acorde con las necesidades para la prestación del servicio a la ciudadanía de la Administración Distrital.</t>
  </si>
  <si>
    <t>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t>
  </si>
  <si>
    <t xml:space="preserve">- Dificultades en la coordinación de las diferentes secretarias para la prestación de servicios públicos o ejecución de programas, así como la articulación con Entidades del orden nacional
</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</si>
  <si>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</si>
  <si>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xml:space="preserve">- Cualificación en Servicio a la Ciudadanía a Servidores Públicos y otros
</t>
  </si>
  <si>
    <t>El proceso estima que el riesgo se ubica en una zona moderada, debido a que la frecuencia con la que se realizó  la actividad clave asociada al riesgo fue 12 veces en el último año,  sin embargo, ante su posible materialización podría presentarse falta de credibilidad de las partes interesadas.</t>
  </si>
  <si>
    <t>- Reportar el riesgo materializado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en el informe de monitoreo a la Oficina Asesora de Planeación.
- Ajustar la programación definida en el plan anual de cualificación
- Actualizar el riesgo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t>
  </si>
  <si>
    <t xml:space="preserve">- Dirección Distrital de Calidad del Servicio 
- Profesional Universitario asignado por el (la) Director (a) Distrital de Calidad del Servicio
- Dirección Distrital de Calidad del Servicio </t>
  </si>
  <si>
    <t>- Reporte de monitoreo indicando la materialización del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 Plan anual de cualificación ajustado
-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actualizado.</t>
  </si>
  <si>
    <t>Se modifica la actividad clave del proceso asociada al riesgo.
Se ajusta el nombre del riesgo incorporando en su redacción el nombre del servicio asociado a este.
Se relaciona el servicio "Cualificación en Servicio a la Ciudadanía a Servidores Públicos y otros " en la lista desplegable.
Se ajusta la causa externa.
Se ajusta la valoración de la perspectiva del impacto antes de controles en lo referente a "cumplimiento".</t>
  </si>
  <si>
    <t>Realizar el traslado de las peticiones ciudadanas registradas en el Sistema Distrital para la Gestión de Peticiones Ciudadanas.</t>
  </si>
  <si>
    <t>Posibilidad de afectación reputacional por inconformidad de los usuarios del sistema, debido a errores (fallas o deficiencias) en el análisis y direccionamiento a las peticiones ciudadanas</t>
  </si>
  <si>
    <t>Dirección Distrital de Calidad del Servicio</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</si>
  <si>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</si>
  <si>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</si>
  <si>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riesgo Posibilidad de afectación reputacional por inconformidad de los usuarios del sistema, debido a errores (fallas o deficiencias) en el análisis y direccionamiento a las peticiones ciudadanas</t>
  </si>
  <si>
    <t xml:space="preserve">- Dirección Distrital de Calidad del Servicio 
- Profesional, Técnico operativo o Auxiliar Administrativo encargado del Direccionamiento de Peticiones Ciudadanas
- Dirección Distrital de Calidad del Servicio </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</si>
  <si>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Riesgo de Posibilidad de afectación reputacional por inconformidad de los usuarios del sistema, debido a errores (fallas o deficiencias) en el análisis y direccionamiento a las peticiones ciudadanas, actualizado.</t>
  </si>
  <si>
    <t>Se ajusta la valoración de la perspectiva del impacto antes de controles en lo referente a "imagen, medidas de control interno y externo y cumplimiento".
Se modifica la redacción de los controles 1 ( preventivo) y 2 (detectivo).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</si>
  <si>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 la tipología del control número 2 de "correctivo" a "detectivo". Se ajustan los controles correctivos acorde con el nombre del nuevo proceso. Se ajustan las acciones de contingencia acorde con el nombre del nuevo proceso.
•	Memorando:</t>
  </si>
  <si>
    <t>Administrar canales de relacionamiento con la ciudadanía</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</si>
  <si>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</si>
  <si>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</si>
  <si>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</si>
  <si>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evaluación en el Sistema de Gestión de Calidad
</t>
  </si>
  <si>
    <t>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</si>
  <si>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</si>
  <si>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las posibles consecuencias disciplinarias establecidas en el Código Disciplinario Único. 
</t>
  </si>
  <si>
    <t xml:space="preserve">- Gestores de transparencia e integridad de la Dirección del Sistema Distrital de Servicio a la Ciudadana.
</t>
  </si>
  <si>
    <t>-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</si>
  <si>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Dirección del Sistema Distrital de Servicio a la Ciudadanía
- Director (a) del Sistema Distrital de Servicio a la Ciudadanía
- Dirección del Sistema Distrital de Servicio a la Ciudadanía</t>
  </si>
  <si>
    <t>-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t>
  </si>
  <si>
    <t>Se ajusta el nombre del riesgo incorporando en su redacción el nombre del el servicio asociado a este.
Se relaciona el servicio "Información general y orientación de Trámites y Servicios a la ciudadanía en los canales de atención de la RED CADE" en la lista desplegable.
Se ajusta la valoración por probabilidad antes de controles en cuanto a la ocurrencia del riesgo, dado que no se ha materializado en los últimos 4 años, así mismo, se ajusta la explicación de la valoración obtenida.
Se ajusta la redacción de controles en cuanto a los centros de costo relacionados a los documentos
Se define la acción preventiva para evitar la materialización del riesgo.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</si>
  <si>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</si>
  <si>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Medir y analizar la calidad en la prestación del servicio en los canales de relacionamiento con la Ciudadanía de la administración distrital</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</si>
  <si>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</si>
  <si>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</si>
  <si>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</si>
  <si>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</si>
  <si>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Distrital de Calidad del Servicio sobre los valores de integridad, con relación al servicio a la ciudadanía.
</t>
  </si>
  <si>
    <t xml:space="preserve">- Gestor de integridad de la Dirección Distrital de Calidad del Servicio.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</si>
  <si>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</si>
  <si>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Dirección Distrital de Calidad del Servicio 
- Director Distrital de Calidad del Servicio
- Director Distrital de Calidad del Servicio
- Dirección Distrital de Calidad del Servicio </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</si>
  <si>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t>
  </si>
  <si>
    <t>Se define la acción preventiva para evitar la materialización del riesgo.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</si>
  <si>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</si>
  <si>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Posibilidad de afectación económica (o presupuestal) por información inconsistente en los cobros a las entidades, debido a errores (fallas o deficiencias) en la elaboración de facturas por el uso de los espacios de los CADE y SuperCADE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</si>
  <si>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 Fallas de conectividad e interoperabilidad. 
</t>
  </si>
  <si>
    <t xml:space="preserve">- La información necesaria para el seguimiento a la gestión de las entidades participantes en la prestación de los servicios a la Ciudadanía, no es suficiente, clara, completa o de calidad.
</t>
  </si>
  <si>
    <t xml:space="preserve">- Pérdida de credibilidad y de confianza que dificulte el ejercicio de las funciones de la Secretaría General. 
- Intervenciones o hallazgos por partes de entes de control u otro ente regulador, interno o externo.
- Recursos que no ingresan, ingresan por menor o mayor valor a la Tesorería Distrital.
- Incumplimiento de objetivos y metas institucionales.
</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</si>
  <si>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</si>
  <si>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riesgo Posibilidad de afectación económica (o presupuestal) por información inconsistente en los cobros a las entidades, debido a errores (fallas o deficiencias) en la elaboración de facturas por el uso de los espacios de los CADE y SuperCADE</t>
  </si>
  <si>
    <t>- Dirección del Sistema Distrital de Servicio a la Ciudadanía
- Servidor(a) asignado por el (la) Director(a) del Sistema Distrital de Servicio a la Ciudadanía
- Dirección del Sistema Distrital de Servicio a la Ciudadanía</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</si>
  <si>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Riesgo de Posibilidad de afectación económica (o presupuestal) por información inconsistente en los cobros a las entidades, debido a errores (fallas o deficiencias) en la elaboración de facturas por el uso de los espacios de los CADE y SuperCADE, actualizado.</t>
  </si>
  <si>
    <t>Se ajustan las causas internas y externas.
Se ajusta el análisis antes de controles, teniendo en cuenta el impacto de la materialización del riesgo en cuanto a la perspectiva “medidas de control interno o externo”.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</si>
  <si>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Facturación y Cobro por concepto de uso de espacios en los SuperCADE y CADE (2213300-PR-377) Versión 5. Se ajustan los controles correctivos acorde con el nombre del nuevo proceso. Se ajustan las acciones de contingencia acorde con el nombre del nuevo proceso.
•	Memorando:</t>
  </si>
  <si>
    <t>Gestionar asesorías y formular e implementar proyectos en materia de transformación digital a entidades distritales
Fase:(propósito): Generar valor público para la ciudadanía, la Secretaria General y sus grupos de interés, mediante el uso y aprovechamiento estratégico de TIC)</t>
  </si>
  <si>
    <t>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t>
  </si>
  <si>
    <t xml:space="preserve">- Dificultad en la articulación de actividades comunes a las dependencias.
- Alta rotación de personal generando retrasos en la curva de aprendizaje.
- Desarticulación en espacios de relacionamiento con poca comunicación con los procesos de planeación e instancias de decisión.
- Desconocimiento por parte de algunos funcionarios acerca de las funciones de la entidad y elementos de la plataforma estratégica.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</si>
  <si>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 Conocimiento parcial del propósito, funcionamiento y productos y servicios del proceso por parte del usuario final
- Manifestaciones que generan alteraciones en el orden público, en las cuales se vean afectada la gestión propia de la Secretaría General.
- Presiones o motivaciones de los ciudadanos que incitan al servidor público a realizar conductas contrarias al deber ser.
</t>
  </si>
  <si>
    <t xml:space="preserve">- Perdida de credibilidad entidades y usuarios
- Reprocesos en el desarrollo de los proyectos y/o asesorías
- Incumplimiento metas (Plan de desarrollo, proyecto de inversión) y objetivos institucionales
</t>
  </si>
  <si>
    <t xml:space="preserve">- Proyectos (ATIC)
- Asesoría técnica a entidades distritales
</t>
  </si>
  <si>
    <t xml:space="preserve">El proceso estima que el riesgo se ubica en una zona moderada, debido a que la frecuencia con la que se realizó la actividad clave asociada al riesgo durante el último año fue (12) veces, frente a su materialización podrían presentarse efectos menores para el proceso. </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</si>
  <si>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</si>
  <si>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 Reportar el riesgo materializado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en el informe de monitoreo a la Oficina Asesora de Planeación.
- Analizar los errores que se evidenciaron en la definición de la asesoría y formulación del proyecto
- Se reformula el proyecto  y se pasa para su revisión y aprobación
- Actualizar el riesgo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t>
  </si>
  <si>
    <t>- Oficina de Alta Consejería Distrital de Tecnologías de Información y Comunicaciones –TIC
- Jefe de Oficina Alta Consejería Distrital de Tecnologías de la Información y las Comunicaciones -TIC-
- Jefe de Oficina Alta Consejería Distrital de Tecnologías de la Información y las Comunicaciones -TIC-
- Oficina de Alta Consejería Distrital de Tecnologías de Información y Comunicaciones –TIC</t>
  </si>
  <si>
    <t>- Reporte de monitoreo indicando la materialización del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 Documento de análisis de errores 
- Proyecto reformulado
-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actualizado.</t>
  </si>
  <si>
    <t>Se ajusta el nombre en cuanto a redacción.
Se relacionan los servicios "Asesoría técnica a entidades distritales y Proyectos" asociados al riesgo.
Se ajusta la explicación de la valoración obtenida antes de controles.</t>
  </si>
  <si>
    <t>Katina Durán Salcedo</t>
  </si>
  <si>
    <t>Ivan Mauricio Durán</t>
  </si>
  <si>
    <t>Gestionar asesorías y formular e implementar proyectos en materia de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t>
  </si>
  <si>
    <t>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t>
  </si>
  <si>
    <t xml:space="preserve">- Dificultad en la articulación de actividades comunes a las dependencias.
- Alta rotación de personal generando retrasos en la curva de aprendizaje.
- Desconocimiento por parte de algunos funcionarios acerca de las funciones de la entidad y elementos de la plataforma estratégica.
- Desarticulación en espacios de relacionamiento con poca comunicación con los procesos de planeación e instancias de decisión.
</t>
  </si>
  <si>
    <t>El proceso estima que el riesgo se ubica en una zona moderado, debido a que la frecuencia con la que se realizó la actividad clave asociada al riesgo durante el último año fue (12) veces, sin embargo, ante su materialización podrían presentarse efectos significativos en la imagen de la Entidad a nivel local.</t>
  </si>
  <si>
    <t xml:space="preserve">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t>
  </si>
  <si>
    <t>- Reportar el riesgo materializado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en el informe de monitoreo a la Oficina Asesora de Planeación.
- Identificar las causas de porque se incumplió  la ejecución de un proyecto
- Ajustar el plan de trabajo con los tiempos en que se cumplirá el proyecto
- Actualizar el riesgo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t>
  </si>
  <si>
    <t>- Oficina de Alta Consejería Distrital de Tecnologías de Información y Comunicaciones –TIC
- Jefe Oficina de la Alta Consejería Distrital de TIC, Asesora de despacho, profesional especializado
- Jefe Oficina de la Alta Consejería Distrital de TIC, Asesora de despacho, profesional especializado
- Oficina de Alta Consejería Distrital de Tecnologías de Información y Comunicaciones –TIC</t>
  </si>
  <si>
    <t>- Reporte de monitoreo indicando la materialización del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 Causas de incumplimiento identificadas
- Plan de trabajo actualizado 
-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actualizado.</t>
  </si>
  <si>
    <t>Se ajusta el nombre en cuanto a redacción.
Se relacionan los servicios "Asesoría técnica a entidades distritales y Proyectos" asociados al riesgo.
Se ajusta la valoración de la perspectiva del impacto antes de controles en lo referente a "cumplimiento".
Se ajusta la redacción de la valoración obtenida después de controles.</t>
  </si>
  <si>
    <t>Gestionar asesorías y formular e implementar proyectos en materia de transformación digital</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</si>
  <si>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</si>
  <si>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xml:space="preserve">- Pérdidas financieras por mala utilización de recursos en los Proyectos
- Investigaciones disciplinarias.
- Pérdida credibilidad por parte de la entidades interesadas.
- Desviaciones en los Objetivos, el Alcance y el Cronograma del Proyecto.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</si>
  <si>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</si>
  <si>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t>
  </si>
  <si>
    <t xml:space="preserve">- Sensibilizar cuatrimestralmente al equipo de la Alta Consejería Distrital de TIC sobre los valores de integridad
</t>
  </si>
  <si>
    <t xml:space="preserve">- Profesionales responsables de riesgos de la ACDTIC y Gestor de integridad
</t>
  </si>
  <si>
    <t>-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
- Reasignar la asesoría a un nuevo profesional para continuar con la prestación del servicio de asesoría técnica en materia TIC
- Retomar la asesoría realizando los ajustes pertinentes a los documentos relacionados con la  asesoría Técnica en materia TIC
-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</si>
  <si>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Oficina de Alta Consejería Distrital de Tecnologías de Información y Comunicaciones –TIC
- Jefe Oficina de la Alta Consejería Distrital de TIC
- Jefe Oficina de la Alta Consejería Distrital de TIC
- Oficina de Alta Consejería Distrital de Tecnologías de Información y Comunicaciones –TIC</t>
  </si>
  <si>
    <t>-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
- Formato de asesoría técnica actualizado 
- Documentos ajustados relacionados con la asesoría técnica en materia TIC
-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t>
  </si>
  <si>
    <t>Se ajusta el nombre en cuanto a redacción.
Se relacionan los servicios "Asesoría técnica a entidades distritales y Proyectos" asociados al riesgo.
Se ajusta la redacción de la explicación de la valoración obtenida después de controles, para dar mayor claridad.
Se define la acción preventiva para evitar la materialización del riesgo.
Se ajustan los controles correctivos en coherencia con el ajuste efectuado en las acciones de contingencia del riesgo.
Se ajustan las acciones de contingencia.</t>
  </si>
  <si>
    <t xml:space="preserve"> Formular, implementar y realizar seguimiento a las estrategias, lineamientos y proyectos en materia gobierno abierto y la transformación digital
(Fase: Actividad) Desarrollar el modelo de Gobierno Abierto con articulación y coordinación interinstitucional.</t>
  </si>
  <si>
    <t>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t>
  </si>
  <si>
    <t xml:space="preserve">- Insuficiencia de estrategias institucionales para ejercer la democracia digital, el control social y el aprovechamiento de información pública, en el marco de la transparencia, la colaboración y la participación.
- Desarticulación en espacios de relacionamiento con poca comunicación con los procesos de planeación e instancias de decisión.
</t>
  </si>
  <si>
    <t xml:space="preserve">- Pérdida de credibilidad y de confianza que dificulte la ejecución de las políticas, programas y proyectos de la Secretaría General.
- Dificultades en la coordinación entre las administraciones locales, distritales y nacionales para la prestación de servicios o ejecución de programas.
- Insuficiencia de recursos para el logro de las metas u objetivos propuestos.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</si>
  <si>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</si>
  <si>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</si>
  <si>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El proceso estima que el riesgo se ubica en una zona moderada, debido a que la frecuencia con la que se realizó la actividad clave asociada al riesgo fue cinco (5) veces en el último año, sin embargo, ante su materialización podrían presentarse afectaciones para el proceso en cuanto a imagen, información y cumplimiento.</t>
  </si>
  <si>
    <t>- Reportar el riesgo materializado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en el informe de monitoreo a la Oficina Asesora de Planeación.
- Verificar el seguimiento con la entidad distrital asociada
- Solicitar ajustes o precisiones a la información 
- Verificar que se realizaron los ajustes de modificación del seguimiento
- Actualizar el riesgo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t>
  </si>
  <si>
    <t>- Oficina Asesora de Planeación
- Gerente del Proyecto   
- Gerente del Proyecto   
- Gerente del Proyecto   
- Oficina Asesora de Planeación</t>
  </si>
  <si>
    <t>- Reporte de monitoreo indicando la materialización del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 Acta con los compromisos adquiridos.
- Correo electrónico solicitando ajustes o precisiones a la información remitida
- Documento de informe de seguimiento al modelo ajustado
-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actualizado.</t>
  </si>
  <si>
    <t>Se ajusta el nombre del riesgo
Se ajusta la calificación de la probabilidad y las perspectivas de impacto.
Se ajusta la explicación de la valoración obtenida antes de controles.
Se ajustan los controles preventivos y detectivos, se incorporan los controles definidos en el procedimiento Formulación y seguimiento al Plan de Acción General de Gobierno Abierto de Bogotá (4202000-PR-101).
Se ajustan los controles correctivos acorde con las acciones de contingencia definidas.
Se ajusta la explicación de la valoración obtenida después de controles.
Se cambia la opción de manejo del riesgo a “Aceptar”.
Se ajustan las acciones de contingencia frente a la materialización del riesgo.</t>
  </si>
  <si>
    <t>Sara Paola Rivera</t>
  </si>
  <si>
    <t>CONTROL DE CAMBIOS
Conforme al memorando 3-2022-34240 del 2 de diciembre de 2022, se realizó el cargue de este riesgo en DARUMA con las siguientes novedades: 
•	Aspectos: Identificación del riesgo, análisis antes de controles, análisis de controles y tratamiento del riesgo
•	Cambios: Se cambia la fuente del riesgo de "Proyecto de inversión" a "Gestión de procesos". Se actualiza el contexto de la gestión del proceso, de acuerdo con las actividades definidas en el proceso Gobierno abierto y relacionamiento con la ciudadanía. Se actualizan las causas internas, externas efectos según el análisis DOFA del nuevo proceso. Se realiza la valoración del riesgo antes de controles por "exposición”, teniendo en cuenta el cambio generado en  la fuente del riesgo. Se ajustan los controles correctivos acorde con el nombre del nuevo proceso. Se define acción de tratamiento para fortalecer la gestión del riesgo. Se ajustan las acciones de contingencia acorde con el nombre del nuevo proceso.
•	Memorando:</t>
  </si>
  <si>
    <t>Formular, implementar y realizar seguimiento a las estrategias, lineamientos y proyectos en materia gobierno abierto y la transformación digital
(Propósito): Implementar un modelo de Gobierno Abierto de Bogotá que promueva una relación democrática, incluyente, accesible y transparente con la ciudadanía.</t>
  </si>
  <si>
    <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</si>
  <si>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</si>
  <si>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El proceso estima que el riesgo se ubica en una zona moderada, debido a que la frecuencia con la que se realizó la actividad clave asociada al riesgo fue treinta y siete (37) veces en el último año, sin embargo, ante su materialización podrían presentarse afectaciones para el proceso en cuanto a imagen y cumplimiento.</t>
  </si>
  <si>
    <t>El proceso estima que el riesgo se ubica en una zona moderado, debido a que los controles establecidos son los adecuados y la calificación de los criterios es satisfactoria, ubicando el riesgo en la escala de probabilidad  baja con un impacto menor, y ante su materialización, podrían disminuirse los efectos, aplicando las acciones de contingencia.</t>
  </si>
  <si>
    <t xml:space="preserve">- Actualizar el procedimiento "Formulación y seguimiento al Plan de Acción General de Gobierno Abierto de Bogotá (4202000-PR-101)",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
- Definir el(los) control(es) de tipo preventivo, detectivo y/o correctivo que se requiera para disminuir la calificación de la probabilidad y/o impacto del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t>
  </si>
  <si>
    <t xml:space="preserve">- Asesor GAB
- Asesor GAB
</t>
  </si>
  <si>
    <t xml:space="preserve">30/04/2024
31/05/2024
</t>
  </si>
  <si>
    <t>- Reportar el riesgo materializado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en el informe de monitoreo a la Oficina Asesora de Planeación.
- Verificar la necesidad de aclaración, ajustes o precisiones al documento estratégico
- Verificar que se realizaron las acciones pertinentes
- Actualizar 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</si>
  <si>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 Oficina Asesora de Planeación
- Gerente del Proyecto   
- Gerente del Proyecto   
- Oficina Asesora de Planeación</t>
  </si>
  <si>
    <t>- Reporte de monitoreo indicando la materialización del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 Acta de reunión en donde se identifiquen en los compromisos las acciones a tomar
- Documento de informe de seguimiento al modelo ajustado
-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actualizado.</t>
  </si>
  <si>
    <t>Se ajusta el nombre del riesgo
Se ajusta la calificación de la probabilidad y las perspectivas de impacto.
Se ajusta la explicación de la valoración obtenida antes de controles.
Se ajustan los controles preventivos y detectivos, se incorporar los controles definidos en el procedimiento Formulación y seguimiento al Plan de Acción General de Gobierno Abierto de Bogotá (4202000-PR-101).
Se ajustan los controles correctivos acorde con las acciones de contingencia definidas.
Se ajusta la explicación de la valoración obtenida después de controles.
Se cambia la opción de manejo del riesgo a “Aceptar”.
Se definen acciones de tratamiento 
Se ajustan las acciones de contingencia frente a la materialización del riesgo.</t>
  </si>
  <si>
    <t>CONTROL DE CAMBIOS
Conforme al memorando 3-2022-34240 del 2 de diciembre de 2022, se realizó el cargue de este riesgo en DARUMA con las siguientes novedades: 
•	Aspectos: Identificación del riesgo, análisis antes de controles, análisis de controles y tratamiento del riesgo
•	Cambios: Se cambia la fuente del riesgo de "Proyecto de inversión" a "Gestión de procesos". Se actualiza el contexto de la gestión del proceso, de acuerdo con las actividades definidas en el proceso Gobierno abierto y relacionamiento con la ciudadanía. Se actualizan las causas internas, externas efectos según el análisis DOFA del nuevo proceso. Se realiza la valoración del riesgo antes de controles por "exposición”, teniendo en cuenta el cambio generado en la fuente del riesgo. Se ajustan los controles correctivos acorde con el nombre del nuevo proceso. Se define acción de tratamiento para fortalecer la gestión del riesgo. Se ajustan las acciones de contingencia acorde con el nombre del nuevo proceso.
•	Memorando:</t>
  </si>
  <si>
    <t>Formular, implementar y realizar seguimiento a las estrategias, lineamientos y proyectos en materia gobierno abierto y la transformación digital
(Componente): Documentos de lineamientos técnicos elaborados</t>
  </si>
  <si>
    <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</si>
  <si>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El proceso estima que el riesgo se ubica en una zona moderada, debido a que la frecuencia con la que se realizó la actividad clave asociada al riesgo fue dos (2) vez en el último año, sin embargo, ante su materialización podrían presentarse afectaciones para el proceso en cuanto a imagen y cumplimiento.</t>
  </si>
  <si>
    <t xml:space="preserve">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t>
  </si>
  <si>
    <t xml:space="preserve">01/06/2024
30/04/2024
</t>
  </si>
  <si>
    <t>- Reportar el riesgo materializado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en el informe de monitoreo a la Oficina Asesora de Planeación.
- Verificar el seguimiento con la entidad distrital asociada
- Solicitar ajustes o precisiones a la información 
- Verificar que se realizaron los ajustes de modificación del seguimiento
- Actualizar 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</si>
  <si>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 Reporte de monitoreo indicando la materialización del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 Acta con los compromisos adquiridos.
- Correo electrónico solicitando ajustes o precisiones a la información remitida
- Documento de informe de seguimiento al modelo ajustado
-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actualizado.</t>
  </si>
  <si>
    <t>Se ajusta el nombre del riesgo
Se ajusta la calificación de la probabilidad y las perspectivas de impacto.
Se ajusta la explicación de la valoración obtenida antes de controles.
Se ajustan los controles preventivos y detectivos, se incorporar los controles definidos en el procedimiento Formulación y seguimiento al Plan de Acción General de Gobierno Abierto de Bogotá (4202000-PR-101).
Se ajustan los controles correctivos acorde con las acciones de contingencia definidas.
Se ajusta la explicación de la valoración obtenida después de controles.
Se cambia la opción de manejo del riesgo a “Aceptar”.
Se definió acción de tratamiento
Se ajustan las acciones de contingencia frente a la materialización del riesgo.</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</si>
  <si>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</si>
  <si>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</si>
  <si>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</si>
  <si>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</si>
  <si>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</si>
  <si>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</si>
  <si>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</si>
  <si>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</si>
  <si>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1. Implementar estrategias y acciones que aporten a la construcción de la paz, la reparación, la memoria y la reconciliación en Bogotá región.</t>
  </si>
  <si>
    <t xml:space="preserve">- Otorgamiento de la ayuda humanitaria inmediata
</t>
  </si>
  <si>
    <t>7871 Construcción de Bogotá-región como territorio de paz para las víctimas y la reconciliación</t>
  </si>
  <si>
    <t>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</si>
  <si>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xml:space="preserve">-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t>
  </si>
  <si>
    <t xml:space="preserve">- Directora de Reparación Integral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</si>
  <si>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</si>
  <si>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Oficina Alta Consejería de Paz, Víctimas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</si>
  <si>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t>
  </si>
  <si>
    <t>Identificación del riesgo
Análisis antes de controles
Establecimiento de controles
Tratamiento del riesgo</t>
  </si>
  <si>
    <t>Se ajustan los controles, de acuerdo a la actualización del procedimiento 4130000-PR-315 “Otorgar ayuda o atención humanitaria inmediata”
Se ajustan las causas, y se define la acción de tratamiento 2024.</t>
  </si>
  <si>
    <t>Diana Carolina Cárdenas Clavijo</t>
  </si>
  <si>
    <t>Diego Fernando Peña</t>
  </si>
  <si>
    <t>CREADO
Paz, Víctimas y Reconciliacióna_2023</t>
  </si>
  <si>
    <t>CONTROL DE CAMBIOS
Conforme al memorando 3-2022-34996 del 9 de diciembre de 2022, se realizó el cargue de este riesgo en DARUMA con las siguientes novedades: 
•	Aspectos: Identificación del riesgo y análisis de controles
•	Cambios: Se ajustan los controles, de acuerdo a la actualización del procedimiento. Se actualiza el nombre del proceso al cual está asociado el riesgo.
•	Memorando:</t>
  </si>
  <si>
    <t>Otorgar medidas de ayuda o atención humanitaria inmediata para atender las necesidades básicas de la población victima que llega a la ciudad de Bogotá en condiciones de vulnerabilidad acentuada derivada de los hechos victimizantes ocurridos.
Fase (componente): Servicio de ayuda humanitaria.</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</si>
  <si>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</si>
  <si>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</si>
  <si>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</si>
  <si>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</si>
  <si>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El proceso estima que el riesgo inherente se ubica en la zona alta, debido a que la frecuencia con la que se realiza la actividad clave asociada al riesgo se presenta 25.964 veces al año, sin embargo, ante su materialización, podría presentarse afectaciones económicas clasificadas en la categoría menor en la entrega de medidas de ayuda humanitaria.</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</si>
  <si>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riesgo Posibilidad de afectación económica (o presupuestal) por sanción de un ente de control, debido a fallas o deficiencias en el otorgamiento de la Atención o Ayuda Humanitaria Inmediata</t>
  </si>
  <si>
    <t>- Oficina Alta Consejería de Paz, Víctimas y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</si>
  <si>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Riesgo de Posibilidad de afectación económica (o presupuestal) por sanción de un ente de control, debido a fallas o deficiencias en el otorgamiento de la Atención o Ayuda Humanitaria Inmediata, actualizado.</t>
  </si>
  <si>
    <t>Se ajustan los controles, de acuerdo a la actualización del procedimiento 4130000-PR-315 “Otorgar ayuda o atención humanitaria inmediata”
Se ajustan las causas, y se define la acción de tratamiento 2024.
Se ajusta el valor de la exposición a 25,964 ayudas o atención humanitarias</t>
  </si>
  <si>
    <t>Coordinar la formulación, seguimiento y actualización del Plan Distrital y sus planes conexos en el marco de la política pública de víctimas en Bogotá.
Fase (propósito): Mejorar la integración de las acciones, servicios y escenarios que den respuesta a las obligaciones derivadas de la Ley para las víctimas, el Acuerdo de Paz, y los demás compromisos Distritales en materia de memoria, paz, y reconciliación.</t>
  </si>
  <si>
    <t>Posibilidad de afectación reputacional por bajo nivel de implementación de la Política Pública de Víctimas en el Distrito Capital, debido a deficiencias en el seguimiento a la implementación del Plan de Acción Distrital a través del SDARIV</t>
  </si>
  <si>
    <t xml:space="preserve">- Dificultades en la articulación y coordinación de los grupos internos para el cumplimiento de objetivos y metas.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</si>
  <si>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</si>
  <si>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</si>
  <si>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El proceso estima que el riesgo inherente se ubica en la zona moderada, debido a que la frecuencia con la que se realiza la actividad clave asociada al riesgo es trimestral, sin embargo, ante su materialización, podría presentarse afectaciones en la imagen.</t>
  </si>
  <si>
    <t xml:space="preserve">
El proceso estima que el riesgo se ubica en una zona baja, debido a que los controles establecidos son los adecuados y la calificación de los criterios es satisfactoria, ubicando el riesgo en la escala de probabilidad más baja, y ante su materialización, podrían disminuirse los efectos, aplicando las acciones de contingencia.
</t>
  </si>
  <si>
    <t>- Reportar el riesgo materializado de Posibilidad de afectación reputacional por bajo nivel de implementación de la Política Pública de Víctimas en el Distrito Capital,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riesgo Posibilidad de afectación reputacional por bajo nivel de implementación de la Política Pública de Víctimas en el Distrito Capital, debido a deficiencias en el seguimiento a la implementación del Plan de Acción Distrital a través del SDARIV</t>
  </si>
  <si>
    <t>- Oficina Alta Consejería de Paz, Víctimas y Reconciliación
- Profesional universitario y/o especializado de la Oficina Alta Consejería de Paz, Víctimas y Reconciliación
- Profesional universitario y/o especializado de la Oficina Alta Consejería de Paz, Víctimas y Reconciliación
- Profesional universitario y/o especializado  de la Oficina Alta Consejería de Paz, Víctimas y Reconciliación
- Oficina Alta Consejería de Paz, Víctimas y Reconciliación</t>
  </si>
  <si>
    <t>- Reporte de monitoreo indicando la materialización del riesgo de Posibilidad de afectación reputacional por bajo nivel de implementación de la Política Pública de Víctimas en el Distrito Capital, debido a deficiencias en el seguimiento a la implementación del Plan de Acción Distrital a través del SDARIV
- Evidencia de Reunión
Listado de Asistencia
- Oficios enviados a las entidades - Actas de asistencia técnica.
- Informe trimestral del PAD
- Riesgo de Posibilidad de afectación reputacional por bajo nivel de implementación de la Política Pública de Víctimas en el Distrito Capital, debido a deficiencias en el seguimiento a la implementación del Plan de Acción Distrital a través del SDARIV, actualizado.</t>
  </si>
  <si>
    <t xml:space="preserve">
Se ajustan las causas internas del riesgo
</t>
  </si>
  <si>
    <t>CONTROL DE CAMBIOS
Conforme al memorando 3-2022-34996 del 9 de diciembre de 2022, se realizó el cargue de este riesgo en DARUMA con las siguientes novedades: 
•	Aspectos: Identificación del riesgo, análisis de controles y tratamiento del riesgo
•	Cambios: Se ajustan los controles, de acuerdo a la actualización del procedimiento. Se actualiza el nombre del proceso al cual está asociado el riesgo. Se formula la acción de tratamiento a 2023.
•	Memorando:</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</si>
  <si>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</si>
  <si>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</si>
  <si>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Subsecretaria Distrital de Fortalecimiento Institucional</t>
  </si>
  <si>
    <t>Desarrollo y fortalecimiento institucional</t>
  </si>
  <si>
    <t>Fase (propósito): Fortalecer las capacidades institucionales para una Gestión pública efectiva y articulada, orientada a la generación de valor público para los grupos de interés</t>
  </si>
  <si>
    <t>Posibilidad de afectación reputacional por pérdida de la credibilidad ante las entidades y organismos distritales, debido a fallas al estructurar, articular y orientar la implementación de estrategias</t>
  </si>
  <si>
    <t>Operacionales</t>
  </si>
  <si>
    <t xml:space="preserve">- Falta articulación entre las diferentes herramientas en las que están contenidos los productos y servicios.
- Elementos de actividades actuales no contemplados en el modelo de operación.
- Debilidades en la comunicación clara y unificada en diferentes niveles de la entidad.
- Dificultades en la transferencia de conocimiento entre los servidores que se vinculan y retiran de la entidad.
- Alta rotación de personal generando retrasos en la curva de aprendizaje.
</t>
  </si>
  <si>
    <t xml:space="preserve">- Cambios de administración, no continuidad en los procesos. 
- Recorte de recursos financieros que impiden las ejecución de metas establecidas en el cuatrienio.
- Dificultades en la coordinación de las diferentes secretarias para la prestación de servicios públicos o ejecución de programas, así como la articulación con Entidades del orden nacional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t>
  </si>
  <si>
    <t xml:space="preserve">- Menores asignaciones presupuestales por la no ejecución del presupuesto asignado al proyecto
- Perjuicio de la imagen institucional frente a parámetros en la calidad de los servicios prestados, su oportunidad y eficacia de cara a los grupos de valor e interés.
</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</si>
  <si>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</si>
  <si>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</si>
  <si>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Revisar y/o establecer cambios en las estrategias con  el fin de subsanar las desviaciones encontradas, en el marco del procedimiento 4202000-PR-348 Formulación, programación y seguimiento a los proyectos de inversión.
- Verificar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riesgo Posibilidad de afectación reputacional por pérdida de la credibilidad ante las entidades y organismos distritales, debido a fallas al estructurar, articular y orientar la implementación de estrategias</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</si>
  <si>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</si>
  <si>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Riesgo de Posibilidad de afectación reputacional por pérdida de la credibilidad ante las entidades y organismos distritales, debido a fallas al estructurar, articular y orientar la implementación de estrategias, actualizado.</t>
  </si>
  <si>
    <t>Se revisa el riesgo y se mantienen las características e información como propuesta año 2024.</t>
  </si>
  <si>
    <t xml:space="preserve">Fredy Alexander Castañeda </t>
  </si>
  <si>
    <t>Gloria Patricia Rincón</t>
  </si>
  <si>
    <t>CREADO
7868 Desarrollo Institucional para una Gestión Pública Eficiente_2023</t>
  </si>
  <si>
    <t>CONTROL DE CAMBIOS
Conforme al memorando 3-2022-34191 del 2 de diciembre de 2022, se realizó el cargue de este riesgo en DARUMA con las siguientes novedades: 
•	Aspectos: Análisis de controles
•	Cambios: Actualización en la redacción de los riesgos del proyecto e identificación de tipo de controles.
•	Memorando:</t>
  </si>
  <si>
    <t>Fase (componente): Lineamientos técnicos y asistencia técnica</t>
  </si>
  <si>
    <t>Posibilidad de afectación reputacional por pérdida de confianza de las entidades distritales, debido a que los productos y servicios del proyecto generen impactos adversos en la gestión para las entidades</t>
  </si>
  <si>
    <t xml:space="preserve">- Falta articulación entre las diferentes herramientas en las que están contenidos los productos y servicios.
- Debilidades en la comunicación clara y unificada en diferentes niveles de la entidad.
</t>
  </si>
  <si>
    <t xml:space="preserve">- La no articulación institucional puede llegar ha afectar el desarrollo de una adecuada orientación para que la población victima del conflicto armado y excombatientes conozcan y hagan uso de la oferta institucional 
- Pérdida de credibilidad y de confianza que dificulte el ejercicio de las funciones de la Secretaría General. 
- Recorte de recursos financieros que impiden las ejecución de metas establecidas en el cuatrienio.
</t>
  </si>
  <si>
    <t xml:space="preserve">- Incumplimiento en las metas propuestas en el proyecto de inversión
- Menores asignaciones presupuestales por la no ejecución del presupuesto asignado al proyecto
- Perjuicio de la imagen institucional frente a parámetros en la calidad de los servicios prestados, su oportunidad y eficacia de cara a los grupos de valor e interés.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</si>
  <si>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</si>
  <si>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</si>
  <si>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pérdida de confianza de las entidades distritales, debido a que los productos y servicios del proyecto generen impactos adversos en la gestión para las entidades en el informe de monitoreo a la Oficina Asesora de Planeación.
- Revisar y/o establecer ajustes en los productos de cada una de  las metas, en el marco del procedimiento 4202000-PR-348 Formulación, programación y seguimiento a los proyectos de inversión
- Verificar el avance físico en magnitud  de las metas del proyecto  de inversión y procederán a actualizar los  alcances de productos definidos en cada una de las  metas,  enmarcados en la funciones de los Subcomités de autocontrol
- Actualizar el riesgo Posibilidad de afectación reputacional por pérdida de confianza de las entidades distritales, debido a que los productos y servicios del proyecto generen impactos adversos en la gestión para las entidades</t>
  </si>
  <si>
    <t>- Reporte de monitoreo indicando la materialización del riesgo de Posibilidad de afectación reputacional por pérdida de confianza de las entidades distritales, debido a que los productos y servicios del proyecto generen impactos adversos en la gestión para las entidades
- Modificación a la programación del proyecto - Hoja de Vida de meta o indicado
- Modificación a la programación del proyecto - Hoja de Vida de meta o indicado
- Riesgo de Posibilidad de afectación reputacional por pérdida de confianza de las entidades distritales, debido a que los productos y servicios del proyecto generen impactos adversos en la gestión para las entidades, actualizado.</t>
  </si>
  <si>
    <t>Fases (actividades) del proyecto de inversión:
1. Desarrollar acciones de participación en redes de ciudad, campañas y plataformas de organismos multilaterales.
2. Desarrollar acciones para la sostenibilidad y mejoramiento del desempeño y la gestión pública distrital.
3. Desarrollar acciones tendientes a la tecnificación, productividad y mejoramiento de la Imprenta Distrital.
4. Formular y actualizar lineamientos técnicos archivísticos, estrategias de seguimiento y medición a la implementación de la política archivística en el Distrito Capital.
5. Generar acciones para el aprovechamiento de la información de relacionamiento y la cooperación internacional.
6. Hacer seguimiento al funcionamiento de las instancias de Coordinación.
7. Realizar actividades de los productos del Plan de acción de la política de transparencia y su seguimiento.
8. Realizar las acciones generales de acompañamiento y seguimiento a los proyectos, asuntos y temas estratégicos de la administración distrital.
9. Realizar los diseños requeridos de la Red Distrital de Archivos y la implementación del componente de Archivos Públicos abiertos.
10. Realizar procesos de caracterización, procesamiento, acceso y puesta al servicio del patrimonio documental del Distrito Capital.
11. Realizar seguimiento y evaluación para la gestión del conocimiento y la innovación.
12. Desarrollar instrumentos para formalizar las relaciones con actores internacionales.
13. Desarrollar investigación, promoción, divulgación y pedagogía del patrimonio documental y la memoria histórica de Bogotá.
14. Desarrollar un ecosistema de gestión de conocimiento e innovación.
15. Desarrollar un plan para la consolidación de la gestión de documentos electrónicos de archivo en el Distrito Capital.
16. Desarrollar una estrategia de análisis de información y datos en transparencia para articular las iniciativas de las entidades distritales.
17. Fortalecer el funcionamiento del Sistema de Coordinación Distrital.
18. Implementar el modelo de asistencia técnica focalizada que permita apoyar a las entidades y organismos distritales en la implementación de la política de archivos en el Distrito Capital.
19. Implementar una estrategia de promoción de ciudad a través de la gestión de actividades en Bogotá y en el exterior.
20. Posicionar a la Imprenta Distrital como un aliado estratégico, para visibilizar la gestión, desempeño y transparencia pública.
21. Realizar un programa de Teletrabajo sobre la planta laboral en entidades y organismos distritales.
22. Ejecutar acciones para la negociación, diálogo y concertación sindical en el Distrito Capital.
23. Implementar un plan de relacionamiento y cooperación internacional del distrito.</t>
  </si>
  <si>
    <t>Posibilidad de afectación reputacional por incumplimiento en la ejecución de las actividades del proyecto, debido a una deficiente gestión en la planeación y seguimiento de las metas del proyecto</t>
  </si>
  <si>
    <t xml:space="preserve">- Falta articulación entre las diferentes herramientas en las que están contenidos los productos y servicios.
- Debilidades en la comunicación clara y unificada en diferentes niveles de la entidad.
- Dificultades en la transferencia de conocimiento entre los servidores que se vinculan y retiran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</si>
  <si>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</si>
  <si>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</si>
  <si>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</si>
  <si>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</si>
  <si>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debido a una deficiente gestión en la planeación y seguimiento de las metas del proyecto en el informe de monitoreo a la Oficina Asesora de Planeación.
- Revisar y/o establecer ajustes en los planes de trabajo de cada una de las metas proyecto de inversión en el marco del procedimiento 4202000-PR-348 Formulación, programación y seguimiento a los proyectos de inversión.
- Verificar el avance físico en magnitud y presupuesto de las metas del proyectos de inversión y procederán a actualizar los planes de cada de una de las metas..
- Actualizar el riesgo Posibilidad de afectación reputacional por incumplimiento en la ejecución de las actividades del proyecto, debido a una deficiente gestión en la planeación y seguimiento de las metas del proyecto</t>
  </si>
  <si>
    <t>- Reporte de monitoreo indicando la materialización del riesgo de Posibilidad de afectación reputacional por incumplimiento en la ejecución de las actividades del proyecto, debido a una deficiente gestión en la planeación y seguimiento de las metas del proyecto
- Modificación a la programación del proyecto - Hoja de Vida de meta o indicado
- Modificación a la programación del proyecto - Hoja de Vida de meta o indicado
- Riesgo de Posibilidad de afectación reputacional por incumplimiento en la ejecución de las actividades del proyecto, debido a una deficiente gestión en la planeación y seguimiento de las metas del proyecto, actualizado.</t>
  </si>
  <si>
    <t>EYADP-C013</t>
  </si>
  <si>
    <t>EYADP-C016</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</si>
  <si>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t>
  </si>
  <si>
    <t xml:space="preserve">
-PA240-031-01
-PA240-031-02</t>
  </si>
  <si>
    <t xml:space="preserve">
-953
-954</t>
  </si>
  <si>
    <t xml:space="preserve">
'01/02/2024
01/04/2024
</t>
  </si>
  <si>
    <t xml:space="preserve">
'30/11/2024
31/12/2024</t>
  </si>
  <si>
    <t xml:space="preserve">
'- Jefe de la Oficina de Control Disciplinario Intern
- Jefe de la Oficina de Control Disciplinario Interno
</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</si>
  <si>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</si>
  <si>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xml:space="preserve">
PA240-037</t>
  </si>
  <si>
    <t xml:space="preserve">
955</t>
  </si>
  <si>
    <t>FI-C037</t>
  </si>
  <si>
    <t>FI-C036</t>
  </si>
  <si>
    <t xml:space="preserve">
-936</t>
  </si>
  <si>
    <t xml:space="preserve">
-PA240-021</t>
  </si>
  <si>
    <t xml:space="preserve">
-PA240-22</t>
  </si>
  <si>
    <t xml:space="preserve">
-937</t>
  </si>
  <si>
    <t xml:space="preserve">
-PA240-033</t>
  </si>
  <si>
    <t xml:space="preserve">
-946</t>
  </si>
  <si>
    <t xml:space="preserve">- Desarrollar una (1) jornada de socialización y/o taller sobre la publicación de manera oportuna y de acuerdo con la normatividad vigente de la documentación que soporta la ejecución de los contratos o convenios, en el portal de contratación pública / SECOP.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
</t>
  </si>
  <si>
    <t xml:space="preserve">
'- Director de Contratación
- Director de Contratación</t>
  </si>
  <si>
    <t xml:space="preserve">
-951
-952</t>
  </si>
  <si>
    <t xml:space="preserve">
-PA240-036</t>
  </si>
  <si>
    <t xml:space="preserve">
'01/03/2024
01/03/2024
</t>
  </si>
  <si>
    <t xml:space="preserve">
'30/06/2024
30/06/2024
</t>
  </si>
  <si>
    <t>FI-C042</t>
  </si>
  <si>
    <t xml:space="preserve">	221</t>
  </si>
  <si>
    <t>FI-C043</t>
  </si>
  <si>
    <t>FI-C038</t>
  </si>
  <si>
    <t xml:space="preserve">	216</t>
  </si>
  <si>
    <t>FI-C039</t>
  </si>
  <si>
    <t xml:space="preserve">
-PA240-27</t>
  </si>
  <si>
    <t xml:space="preserve">
941</t>
  </si>
  <si>
    <t xml:space="preserve">
-PA240-029</t>
  </si>
  <si>
    <t xml:space="preserve">
943</t>
  </si>
  <si>
    <t xml:space="preserve"> FI-C40</t>
  </si>
  <si>
    <t xml:space="preserve">	FI-C041</t>
  </si>
  <si>
    <t xml:space="preserve">
PA240-028</t>
  </si>
  <si>
    <t xml:space="preserve">
942</t>
  </si>
  <si>
    <t xml:space="preserve">
PA240-035</t>
  </si>
  <si>
    <t xml:space="preserve">
950</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</si>
  <si>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t>
  </si>
  <si>
    <t xml:space="preserve">- Profesional Especializado o Universitario de la Dirección de Talento Humano.
- Director(a) Técnico(a) de la Dirección de Talento Humano.
</t>
  </si>
  <si>
    <t xml:space="preserve">
15/02/2024
15/02/2024
</t>
  </si>
  <si>
    <t>-
931
932</t>
  </si>
  <si>
    <t xml:space="preserve">
-PA240-017</t>
  </si>
  <si>
    <t xml:space="preserve">
-PA240-018</t>
  </si>
  <si>
    <t xml:space="preserve">
933</t>
  </si>
  <si>
    <t xml:space="preserve">
-935</t>
  </si>
  <si>
    <t xml:space="preserve">
'31/12/2024
31/12/2024
</t>
  </si>
  <si>
    <t>EYADP-C014</t>
  </si>
  <si>
    <t>EYADP-C015</t>
  </si>
  <si>
    <t xml:space="preserve">
PA240-025</t>
  </si>
  <si>
    <t xml:space="preserve">
939</t>
  </si>
  <si>
    <t xml:space="preserve">
PA240-026</t>
  </si>
  <si>
    <t xml:space="preserve">
940</t>
  </si>
  <si>
    <t xml:space="preserve">
'01/04/2024
</t>
  </si>
  <si>
    <t xml:space="preserve">
'31/10/2024
</t>
  </si>
  <si>
    <t xml:space="preserve">
PA240-20</t>
  </si>
  <si>
    <t xml:space="preserve">
-934</t>
  </si>
  <si>
    <t>EYADP-C017</t>
  </si>
  <si>
    <t>FI-C034</t>
  </si>
  <si>
    <t>FI-C035</t>
  </si>
  <si>
    <t>UPYP-C003</t>
  </si>
  <si>
    <t xml:space="preserve">
'PA240-030</t>
  </si>
  <si>
    <t xml:space="preserve">
944</t>
  </si>
  <si>
    <t xml:space="preserve">
-PA240-032</t>
  </si>
  <si>
    <t xml:space="preserve">
945</t>
  </si>
  <si>
    <t xml:space="preserve">
 -PA240-24</t>
  </si>
  <si>
    <t xml:space="preserve">
938</t>
  </si>
  <si>
    <t>FI-C030</t>
  </si>
  <si>
    <t xml:space="preserve">
 -PA240-38</t>
  </si>
  <si>
    <t xml:space="preserve">
956</t>
  </si>
  <si>
    <t>EYADP-G123</t>
  </si>
  <si>
    <t>EYADP-G136</t>
  </si>
  <si>
    <t>EYADP-G125</t>
  </si>
  <si>
    <t>EYADP-G126</t>
  </si>
  <si>
    <t>EYADP-G127</t>
  </si>
  <si>
    <t>EYADP-G128</t>
  </si>
  <si>
    <t>EYADP-G132</t>
  </si>
  <si>
    <t>EYADP-G133</t>
  </si>
  <si>
    <t>EYADP-G134</t>
  </si>
  <si>
    <t>EYADP-G135</t>
  </si>
  <si>
    <t>EYADP-G131</t>
  </si>
  <si>
    <t>EYADP-G155</t>
  </si>
  <si>
    <t>EYADP-G158</t>
  </si>
  <si>
    <t>EYADP-G150</t>
  </si>
  <si>
    <t>EYADP-G151</t>
  </si>
  <si>
    <t>EYADP-G137</t>
  </si>
  <si>
    <t>EYADP-G138</t>
  </si>
  <si>
    <t>EYADP-G139</t>
  </si>
  <si>
    <t>EYADP-G140</t>
  </si>
  <si>
    <t>EYADP-G141</t>
  </si>
  <si>
    <t>EYADP-G142</t>
  </si>
  <si>
    <t>EYADP-G143</t>
  </si>
  <si>
    <t>EYADP-G156</t>
  </si>
  <si>
    <t>EYADP-G157</t>
  </si>
  <si>
    <t>EYADP-G147</t>
  </si>
  <si>
    <t>UPYP-G015</t>
  </si>
  <si>
    <t>EYADP-G144</t>
  </si>
  <si>
    <t>EYADP-G145</t>
  </si>
  <si>
    <t>EYADP-G146</t>
  </si>
  <si>
    <t>EYADP-G148</t>
  </si>
  <si>
    <t>EYADP-G149</t>
  </si>
  <si>
    <t>EYADP-G153</t>
  </si>
  <si>
    <t>EYADP-G152</t>
  </si>
  <si>
    <t>EYADP-G154</t>
  </si>
  <si>
    <t>EYADP-G159</t>
  </si>
  <si>
    <t>EYADP-G160</t>
  </si>
  <si>
    <t>EYADP-G161</t>
  </si>
  <si>
    <t>EYADP-G129</t>
  </si>
  <si>
    <t>EYADP-G130</t>
  </si>
  <si>
    <t xml:space="preserv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t>
  </si>
  <si>
    <t xml:space="preserve">-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t>
  </si>
  <si>
    <t xml:space="preserve"> 
-PA240-051</t>
  </si>
  <si>
    <t xml:space="preserve">
- Director de Contratación 
- Director de Contratación 
</t>
  </si>
  <si>
    <t xml:space="preserve">
-997
-998
</t>
  </si>
  <si>
    <t xml:space="preserve">
01/03/2024
01/03/2024
</t>
  </si>
  <si>
    <t xml:space="preserve">
15/12/2024
15/12/2024
</t>
  </si>
  <si>
    <t xml:space="preserve"> 
-PA240-052</t>
  </si>
  <si>
    <t xml:space="preserve">
-999</t>
  </si>
  <si>
    <t xml:space="preserve">
- Director de Contratación
- Director de Contratación
</t>
  </si>
  <si>
    <t xml:space="preserve"> 
-PA240-053</t>
  </si>
  <si>
    <t xml:space="preserve">
-1000
-1001</t>
  </si>
  <si>
    <t xml:space="preserve">
01/02/2024
01/02/2024
</t>
  </si>
  <si>
    <t xml:space="preserve">
31/12/2024
31/12/2024
</t>
  </si>
  <si>
    <t xml:space="preserve">	O-P008</t>
  </si>
  <si>
    <t>Oficina Consejería Distrital de Comunicaciones</t>
  </si>
  <si>
    <t>Oficina Consejería Distrital de Tecnologías de la Información y las
Comunicaciones –TIC–</t>
  </si>
  <si>
    <t>Oficina Consejería Distrital de Paz, Víctimas y Reconciliación</t>
  </si>
  <si>
    <t>Oficina Consejería Distrital de Relaciones Internacionales</t>
  </si>
  <si>
    <t>Jefe Oficina Consejería Distrital de Tecnologías de la Información y las
Comunicaciones –TIC–</t>
  </si>
  <si>
    <t>Jefe Oficina Consejería Distrital de Paz, Víctimas y Reconciliación.</t>
  </si>
  <si>
    <t>Jefe Oficina Consejería Distrital de Comunicaciones</t>
  </si>
  <si>
    <t>Jefe Oficina Consejería Distrital de Relaciones Internacionales</t>
  </si>
  <si>
    <t>Oficina Consejería Distrital de Paz, Víctimas y Reconciliación.</t>
  </si>
  <si>
    <t xml:space="preserve">	O-P010</t>
  </si>
  <si>
    <t>O-P009</t>
  </si>
  <si>
    <t>EYADP-G162</t>
  </si>
  <si>
    <t>Diseñar, revisar, ejecutar y divulgar las acciones de comunicación hacia la ciudadanía.  
Fase (actividad): Diseñar y desarrollar los temas estratégicos y coyunturales de la Ciudad y su Gobierno..</t>
  </si>
  <si>
    <t>Diseñar y emitir lineamientos en materia de comunicación pública.
Fase(propósito): Lograr que la comunicación pública distrital se dirija hacia el mismo objetivo y visión de ciudad, reconociendo y abordando las necesidades de la ciudadanía y generando confianza para incentivar su participación en la construcción de Ciudad.</t>
  </si>
  <si>
    <t>Diseñar y emitir lineamientos en materia de comunicación pública.
Fase (componente): Documentos de lineamientos técnicos.</t>
  </si>
  <si>
    <t>Registrar la gestión contable</t>
  </si>
  <si>
    <t>Gestionar los certificados de registro presupuestal (CRP)
Expedir certificados de disponibilidad presupuestal (CDP)</t>
  </si>
  <si>
    <t>El proceso estima que el riesgo se ubica en Alto, debido a que la frecuencia con la que se realizó la actividad clave asociada al riesgo se presentó 3988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</si>
  <si>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Desarrollar adecuada y oportunamente el trámite financiero para cumplir con las obligaciones que afectan el presupuesto de la entidad y que se originan en desarrollo de las actividades propias de la Secretaría General</t>
  </si>
  <si>
    <t>Gestionar los Procesos Contractuales
Fase (propósito): Incrementar la capacidad institucional para atender con eficiencia los retos de su misionalidad en el Distrito.</t>
  </si>
  <si>
    <t xml:space="preserve">
31/12/2024</t>
  </si>
  <si>
    <t>EYADP-G163</t>
  </si>
  <si>
    <t>EYADP-G164</t>
  </si>
  <si>
    <t>Jefe  Oficina Consejería Distrital de Paz, Víctimas y Reconciliación</t>
  </si>
  <si>
    <t xml:space="preserve"> Oficina Consejería Distrital de Paz, Víctimas y Reconciliación</t>
  </si>
  <si>
    <t>Subsecretario(a) de Servicio a la Ciudadanía y Jefe Oficina Consejería Distrital de Tecnologías de la Información y las
Comunicaciones –TIC–.</t>
  </si>
  <si>
    <t>Oficina Consejería Distrital de Tecnologías de Información y Comunicaciones –TIC-</t>
  </si>
  <si>
    <t>30/042024</t>
  </si>
  <si>
    <t xml:space="preserve">Establecimiento de controles
Evaluación de controles
</t>
  </si>
  <si>
    <t>Se realiza la actualización del riesgo con las siguientes novedades:
- Establecimiento de controles: Se ajustan los controles preventivos y detectivos, asociados al procedimiento Consulta de los Fondos Documentales Custodiados por el Archivo de Bogotá 4213000-PR-082.
- Evaluación de controles: Se realiza la evaluación de controles conforme con el mapa de riesgos remitido.</t>
  </si>
  <si>
    <t xml:space="preserve">Se realiza la actualización del riesgo con las siguientes novedades:
- Establecimiento de controles: Se ajustan los controles preventivos y detectivos, se eliminan los controles asociados al procedimiento de Asistencia técnica en gestión documental y archivos 4213000-PR-257.
- Evaluación de controles: Se realiza la evaluación de controles conforme con el mapa de riesgos remitido.
 </t>
  </si>
  <si>
    <t xml:space="preserve">
Se realiza la actualización del riesgo con las siguientes novedades:
- Establecimiento de controles: Se ajustan los controles preventivos y detectivos, asociados al procedimiento Consulta de los Fondos Documentales Custodiados por el Archivo de Bogotá 4213000-PR-082.</t>
  </si>
  <si>
    <t>Se realiza la actualización del riesgo con las siguientes novedades:
- Establecimiento de controles: Se ajustan los controles preventivos y detectivos, se eliminan los controles asociados al procedimiento de Asistencia técnica en gestión documental y archivos 4213000-PR-257.
- Evaluación de controles: Se realiza la evaluación de controles conforme con el mapa de riesgos remitido.</t>
  </si>
  <si>
    <t>EYADP-G169</t>
  </si>
  <si>
    <t>EYADP-G170</t>
  </si>
  <si>
    <t xml:space="preserve"> 
-PA240-059</t>
  </si>
  <si>
    <t xml:space="preserve">28/02/2024
</t>
  </si>
  <si>
    <t xml:space="preserve">
1009
</t>
  </si>
  <si>
    <t>Establecimiento de controles
Evaluación de controles</t>
  </si>
  <si>
    <t>EYADP-G165</t>
  </si>
  <si>
    <t>EYADP-G166</t>
  </si>
  <si>
    <t>EYADP-G167</t>
  </si>
  <si>
    <t>EYADP-G168</t>
  </si>
  <si>
    <t>FT-G006</t>
  </si>
  <si>
    <t>Se realiza la modificación del riesgo con las siguientes novedades:
-Análisis del riesgo: Se ajusta la calificación de la probabilidad y las perspectivas de impacto.
- Establecimiento de controles: Se ajustan los controles preventivos y detectivos, se incorporan los controles definidos en el procedimiento Prestación de Servicios Administrativos (4233100-PR-153).
- Evaluación de Controles: Se realiza la evaluación de controles conforme con el mapa de riesgos remitido.</t>
  </si>
  <si>
    <t>EYADP-G171</t>
  </si>
  <si>
    <t>EYADP-G172</t>
  </si>
  <si>
    <t>EYADP-G173</t>
  </si>
  <si>
    <t>DAAFEE-G003</t>
  </si>
  <si>
    <t>EYADP-G174</t>
  </si>
  <si>
    <t>EYADP-G175</t>
  </si>
  <si>
    <t>EYADP-G176</t>
  </si>
  <si>
    <t>EYADP-G177</t>
  </si>
  <si>
    <t>EYADP-G178</t>
  </si>
  <si>
    <t>UPYP-G016</t>
  </si>
  <si>
    <t>UPYP-G017</t>
  </si>
  <si>
    <t>UPYP-G018</t>
  </si>
  <si>
    <t>UPYP-G019</t>
  </si>
  <si>
    <t>UPYP-G020</t>
  </si>
  <si>
    <t>UPYP-G021</t>
  </si>
  <si>
    <t xml:space="preserve">- 1012
- 1013
</t>
  </si>
  <si>
    <t xml:space="preserve">- PA240-060 
</t>
  </si>
  <si>
    <t xml:space="preserve">- 1010
- 1011 
</t>
  </si>
  <si>
    <t xml:space="preserve">-PA240-061 
</t>
  </si>
  <si>
    <t>- Definir el(los) control(es) de tipo preventivo, detectivo y/o correctivo que se requiera para disminuir la calificación de la probabilidad y/o impacto del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 Actualizar el procedimiento "Formulación y seguimiento al Plan de Acción General de Gobierno Abierto de Bogotá (4202000-PR-101)", con el fin de documentar los controles relacionados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t>
  </si>
  <si>
    <t xml:space="preserve">
se realiza la actualización de controles del riesgo conforme con la actualización del procedimiento Mantenimiento de la infraestructura tecnológica 4204000-PR-104, conforme radicado 3-2024-11400..</t>
  </si>
  <si>
    <t xml:space="preserve">
- Establecimiento de controles: 
- Evaluación de Controles: </t>
  </si>
  <si>
    <t>FI-C031</t>
  </si>
  <si>
    <t>FI-C032</t>
  </si>
  <si>
    <t>FI-C033</t>
  </si>
  <si>
    <t>13 de mayo de 2024</t>
  </si>
  <si>
    <r>
      <t xml:space="preserve">Los controles se encuentran anonimizados, por lo cual el detalle podrá ser solicitado al correo electrónico de la Oficina Asesora de Planeación:
</t>
    </r>
    <r>
      <rPr>
        <b/>
        <sz val="15"/>
        <color theme="4"/>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</si>
</sst>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0.0%"/>
  </numFmts>
  <fonts count="18"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0"/>
      <color theme="0"/>
      <name val="Arial Narrow"/>
      <family val="2"/>
    </font>
    <font>
      <sz val="10"/>
      <color rgb="FF515151"/>
      <name val="Arial"/>
      <family val="2"/>
    </font>
    <font>
      <b/>
      <sz val="15"/>
      <color theme="1"/>
      <name val="Arial Narrow"/>
      <family val="2"/>
    </font>
    <font>
      <b/>
      <sz val="15"/>
      <color theme="4"/>
      <name val="Arial Narrow"/>
      <family val="2"/>
    </font>
  </fonts>
  <fills count="2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theme="5" tint="0.59999389629810485"/>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4" fillId="0" borderId="0"/>
  </cellStyleXfs>
  <cellXfs count="197">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Protection="1">
      <protection hidden="1"/>
    </xf>
    <xf numFmtId="0" fontId="0" fillId="0" borderId="0" xfId="0" pivotButton="1" applyProtection="1">
      <protection hidden="1"/>
    </xf>
    <xf numFmtId="0" fontId="13" fillId="17" borderId="0" xfId="0" applyFont="1" applyFill="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14" fillId="24" borderId="8" xfId="0" applyFont="1" applyFill="1" applyBorder="1" applyAlignment="1" applyProtection="1">
      <alignment wrapText="1"/>
      <protection hidden="1"/>
    </xf>
    <xf numFmtId="0" fontId="14"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2" fillId="0" borderId="25" xfId="0" applyFont="1" applyBorder="1" applyAlignment="1" applyProtection="1">
      <alignment horizontal="justify" vertical="center" wrapText="1"/>
      <protection hidden="1"/>
    </xf>
    <xf numFmtId="0" fontId="14"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4"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1" fillId="0" borderId="13" xfId="1" applyFill="1" applyBorder="1" applyAlignment="1" applyProtection="1">
      <alignment horizontal="center" vertical="center" wrapText="1"/>
      <protection hidden="1"/>
    </xf>
    <xf numFmtId="0" fontId="10" fillId="0" borderId="4" xfId="0" applyFont="1" applyBorder="1" applyAlignment="1" applyProtection="1">
      <alignment horizontal="justify" vertical="center" wrapText="1"/>
      <protection hidden="1"/>
    </xf>
    <xf numFmtId="164" fontId="10" fillId="0" borderId="1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0" fillId="0" borderId="23" xfId="0" applyFont="1"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22" xfId="0"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0" fillId="0" borderId="20" xfId="0" applyFont="1" applyBorder="1" applyAlignment="1" applyProtection="1">
      <alignment horizontal="justify" vertical="center" wrapText="1"/>
      <protection hidden="1"/>
    </xf>
    <xf numFmtId="0" fontId="10" fillId="0" borderId="15" xfId="0" applyFont="1" applyBorder="1" applyAlignment="1" applyProtection="1">
      <alignment horizontal="justify" vertical="center" wrapText="1"/>
      <protection hidden="1"/>
    </xf>
    <xf numFmtId="165" fontId="14" fillId="0" borderId="4" xfId="0" applyNumberFormat="1" applyFont="1" applyBorder="1" applyAlignment="1" applyProtection="1">
      <alignment vertical="center" wrapText="1"/>
      <protection hidden="1"/>
    </xf>
    <xf numFmtId="164" fontId="14" fillId="0" borderId="4" xfId="0" applyNumberFormat="1" applyFont="1" applyBorder="1" applyAlignment="1" applyProtection="1">
      <alignment horizontal="center" vertical="center" wrapText="1"/>
      <protection hidden="1"/>
    </xf>
    <xf numFmtId="165" fontId="14"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14" fillId="0" borderId="0" xfId="0" applyNumberFormat="1" applyFont="1" applyAlignment="1" applyProtection="1">
      <alignment vertical="center" wrapText="1"/>
      <protection hidden="1"/>
    </xf>
    <xf numFmtId="165" fontId="14" fillId="0" borderId="11" xfId="0" applyNumberFormat="1" applyFont="1" applyBorder="1" applyAlignment="1" applyProtection="1">
      <alignment vertical="center" wrapText="1"/>
      <protection hidden="1"/>
    </xf>
    <xf numFmtId="0" fontId="10" fillId="0" borderId="4"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textRotation="90" wrapText="1"/>
      <protection hidden="1"/>
    </xf>
    <xf numFmtId="9" fontId="10" fillId="0" borderId="4" xfId="0" applyNumberFormat="1" applyFont="1" applyBorder="1" applyAlignment="1" applyProtection="1">
      <alignment horizontal="center" vertical="center" textRotation="90" wrapText="1"/>
      <protection hidden="1"/>
    </xf>
    <xf numFmtId="0" fontId="10" fillId="0" borderId="4" xfId="0" quotePrefix="1" applyFont="1" applyBorder="1" applyAlignment="1" applyProtection="1">
      <alignment horizontal="justify" vertical="center" wrapText="1"/>
      <protection hidden="1"/>
    </xf>
    <xf numFmtId="0" fontId="10" fillId="0" borderId="16" xfId="0" applyFont="1" applyBorder="1" applyAlignment="1" applyProtection="1">
      <alignment horizontal="justify" vertical="center" wrapText="1"/>
      <protection hidden="1"/>
    </xf>
    <xf numFmtId="0" fontId="10" fillId="0" borderId="14" xfId="0" quotePrefix="1" applyFont="1" applyBorder="1" applyAlignment="1" applyProtection="1">
      <alignment horizontal="justify" vertical="center" wrapText="1"/>
      <protection hidden="1"/>
    </xf>
    <xf numFmtId="166" fontId="10" fillId="0" borderId="4" xfId="0" applyNumberFormat="1" applyFont="1" applyBorder="1" applyAlignment="1" applyProtection="1">
      <alignment horizontal="center" vertical="center" wrapText="1"/>
      <protection hidden="1"/>
    </xf>
    <xf numFmtId="14" fontId="10" fillId="0" borderId="4" xfId="0" quotePrefix="1" applyNumberFormat="1" applyFont="1" applyBorder="1" applyAlignment="1" applyProtection="1">
      <alignment horizontal="justify" vertical="center" wrapText="1"/>
      <protection hidden="1"/>
    </xf>
    <xf numFmtId="0" fontId="14" fillId="0" borderId="13" xfId="0" applyFont="1" applyBorder="1" applyAlignment="1" applyProtection="1">
      <alignment vertical="center" wrapText="1"/>
      <protection hidden="1"/>
    </xf>
    <xf numFmtId="0" fontId="2" fillId="0" borderId="0" xfId="0" applyFont="1" applyAlignment="1" applyProtection="1">
      <alignment vertical="top" wrapText="1"/>
      <protection hidden="1"/>
    </xf>
    <xf numFmtId="0" fontId="10" fillId="0" borderId="4" xfId="0" quotePrefix="1" applyFont="1" applyBorder="1" applyAlignment="1" applyProtection="1">
      <alignment horizontal="justify" vertical="top" wrapText="1"/>
      <protection hidden="1"/>
    </xf>
    <xf numFmtId="0" fontId="10" fillId="0" borderId="4" xfId="0" quotePrefix="1" applyFont="1" applyBorder="1" applyAlignment="1" applyProtection="1">
      <alignment horizontal="left" wrapText="1"/>
      <protection hidden="1"/>
    </xf>
    <xf numFmtId="0" fontId="10" fillId="0" borderId="4" xfId="0" quotePrefix="1" applyFont="1" applyBorder="1" applyAlignment="1" applyProtection="1">
      <alignment horizontal="left" vertical="top" wrapText="1"/>
      <protection hidden="1"/>
    </xf>
    <xf numFmtId="14" fontId="10" fillId="0" borderId="4" xfId="0" quotePrefix="1" applyNumberFormat="1" applyFont="1" applyBorder="1" applyAlignment="1" applyProtection="1">
      <alignment horizontal="justify" vertical="top" wrapText="1"/>
      <protection hidden="1"/>
    </xf>
    <xf numFmtId="0" fontId="10" fillId="0" borderId="4" xfId="0" quotePrefix="1" applyFont="1" applyBorder="1" applyAlignment="1" applyProtection="1">
      <alignment horizontal="center" vertical="top" wrapText="1"/>
      <protection hidden="1"/>
    </xf>
    <xf numFmtId="0" fontId="10" fillId="0" borderId="4" xfId="0" applyFont="1" applyBorder="1" applyAlignment="1" applyProtection="1">
      <alignment horizontal="justify" vertical="top" wrapText="1"/>
      <protection hidden="1"/>
    </xf>
    <xf numFmtId="0" fontId="0" fillId="0" borderId="0" xfId="0" applyAlignment="1">
      <alignment horizontal="left" vertical="top" wrapText="1"/>
    </xf>
    <xf numFmtId="0" fontId="15" fillId="27" borderId="0" xfId="0" applyFont="1" applyFill="1" applyAlignment="1">
      <alignment horizontal="center" vertical="center" wrapText="1"/>
    </xf>
    <xf numFmtId="164" fontId="10" fillId="7" borderId="4" xfId="0" applyNumberFormat="1" applyFont="1" applyFill="1" applyBorder="1" applyAlignment="1" applyProtection="1">
      <alignment horizontal="justify" vertical="center" wrapText="1"/>
      <protection hidden="1"/>
    </xf>
    <xf numFmtId="0" fontId="0" fillId="14" borderId="0" xfId="0" applyFill="1"/>
    <xf numFmtId="0" fontId="0" fillId="14" borderId="0" xfId="0" applyFill="1" applyAlignment="1">
      <alignment wrapText="1"/>
    </xf>
    <xf numFmtId="0" fontId="0" fillId="14" borderId="0" xfId="0" applyFill="1" applyAlignment="1">
      <alignment vertical="center"/>
    </xf>
    <xf numFmtId="0" fontId="10" fillId="7" borderId="22" xfId="0" applyFont="1" applyFill="1" applyBorder="1" applyAlignment="1" applyProtection="1">
      <alignment horizontal="justify" vertical="center" wrapText="1"/>
      <protection hidden="1"/>
    </xf>
    <xf numFmtId="0" fontId="10" fillId="28" borderId="13" xfId="0" applyFont="1" applyFill="1" applyBorder="1" applyAlignment="1" applyProtection="1">
      <alignment horizontal="center" vertical="center" wrapText="1"/>
      <protection hidden="1"/>
    </xf>
    <xf numFmtId="14" fontId="10" fillId="0" borderId="4" xfId="0" applyNumberFormat="1" applyFont="1" applyBorder="1" applyAlignment="1" applyProtection="1">
      <alignment horizontal="justify" vertical="top" wrapText="1"/>
      <protection hidden="1"/>
    </xf>
    <xf numFmtId="0" fontId="16" fillId="0" borderId="26" xfId="0" applyFont="1" applyBorder="1" applyAlignment="1" applyProtection="1">
      <alignment horizontal="center" vertical="center" wrapText="1"/>
      <protection hidden="1"/>
    </xf>
    <xf numFmtId="0" fontId="16" fillId="0" borderId="27" xfId="0" applyFont="1" applyBorder="1" applyAlignment="1" applyProtection="1">
      <alignment horizontal="center" vertical="center" wrapText="1"/>
      <protection hidden="1"/>
    </xf>
    <xf numFmtId="0" fontId="16" fillId="0" borderId="28" xfId="0" applyFont="1" applyBorder="1" applyAlignment="1" applyProtection="1">
      <alignment horizontal="center" vertical="center" wrapText="1"/>
      <protection hidden="1"/>
    </xf>
    <xf numFmtId="0" fontId="4" fillId="0" borderId="0" xfId="0" applyFont="1" applyAlignment="1" applyProtection="1">
      <alignment horizontal="justify" vertical="center" wrapText="1"/>
      <protection hidden="1"/>
    </xf>
    <xf numFmtId="0" fontId="13" fillId="0" borderId="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14"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cellXfs>
  <cellStyles count="3">
    <cellStyle name="Hipervínculo" xfId="1" builtinId="8"/>
    <cellStyle name="Normal" xfId="0" builtinId="0"/>
    <cellStyle name="Normal 2" xfId="2"/>
  </cellStyles>
  <dxfs count="4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5277.704950925923" createdVersion="6" refreshedVersion="6" minRefreshableVersion="3" recordCount="88">
  <cacheSource type="worksheet">
    <worksheetSource ref="A11:BZ99" sheet="Mapa_riesgos"/>
  </cacheSource>
  <cacheFields count="102">
    <cacheField name="Proceso / Proyecto de inversión" numFmtId="0">
      <sharedItems count="33">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7868 Desarrollo institucional para una gestión pública eficiente"/>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Internacionalización de Bogotá" u="1"/>
        <s v="Asesoría Técnica y Proyectos en Materia TIC" u="1"/>
        <s v="Fortalecimiento de la Administración y la Gestión Pública Distrital"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Gestión de procesos"/>
        <s v="Corrupción"/>
        <s v="Proyecto de inversión"/>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1"/>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2"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8.2994159969279992E-4" maxValue="0.33600000000000002"/>
    </cacheField>
    <cacheField name="impacto residual" numFmtId="0">
      <sharedItems/>
    </cacheField>
    <cacheField name="Valor porcentual impacto residual" numFmtId="166">
      <sharedItems containsSemiMixedTypes="0" containsString="0" containsNumber="1" minValue="0.12656250000000002"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16T00:00:00" maxDate="2023-12-16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económica (o presupuestal) por fallo judicial en contra de los intereses de la entidad, debido a errores (fallas o deficiencias) en el trámite de los procesos disciplinarios "/>
    <x v="0"/>
    <s v="Ejecución y administración de procesos"/>
    <s v="Oficina de Control Disciplinario Interno, Oficina Jurídica y Despacho de la Secretaría General"/>
    <s v="- Alta rotación de personal generando retrasos en la curva de aprendizaje._x000a_- No se cuenta con   equipos asignados a todos los/as servidores/as. Los equipos (su mayoría) no cuentan con los dispositivos requeridos para operar bajo las nuevas condiciones de trabajo (micrófonos, cámaras, entre otros)_x000a_- Errores (fallas o deficiencias) en la conformación del expediente disciplinario._x000a__x000a__x000a__x000a__x000a__x000a__x000a_"/>
    <s v="- Ataques informáticos a la Infraestructura de la entidad. _x000a_- Interactúen con las anteriores, generando posibles pérdidas de información._x000a__x000a__x000a__x000a__x000a__x000a__x000a__x000a_"/>
    <s v="- Sanciones de orden legal y pecuniaria a la entidad por indebida aplicación de la Ley 734 de 2002 o Ley 1952 de 2019, según corresponda._x000a_- Insatisfacción frente al desarrollo del proceso disciplinario de conformidad con la Ley 734 de 2002 o Ley 1952 de 2019, según corresponda._x000a_- Beneficio al sujeto disciplinable en el trámite del proceso disciplinari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enor (2)"/>
    <s v="Menor (2)"/>
    <s v="Menor (2)"/>
    <s v="Leve (1)"/>
    <s v="Leve (1)"/>
    <s v="Menor (2)"/>
    <s v="Menor (2)"/>
    <n v="0.4"/>
    <s v="Moderado"/>
    <s v="El proceso estima que el riesgo se ubica en una zona moderado, debido a que la frecuencia con la que se realizó la actividad clave asociada al riesgo se presentó 53 veces en el último año, sin embargo, ante su materialización, podrían presentarse efectos significativos, en el pago de indemnizaciones por acciones legales en los procesos disciplinarios."/>
    <s v="- _x0009_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_x000a_- 2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4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5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7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10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_x000a__x000a__x000a__x000a__x000a__x000a__x000a__x000a__x000a_"/>
    <s v="- Documentado_x000a_- Documentado_x000a_- Documentado_x000a_- Documentado_x000a_- Documentado_x000a_- Documentado_x000a_- Documentado_x000a_- Documentado_x000a_- Documentado_x000a_- Documentado_x000a_- Documentado_x000a__x000a__x000a__x000a__x000a__x000a__x000a__x000a__x000a_"/>
    <s v="- Continua_x000a_- Continua_x000a_- Continua_x000a_- Continua_x000a_- Continua_x000a_- Continua_x000a_- Continua_x000a_- Continua_x000a_- Continua_x000a_- Continua_x000a_- Continua_x000a_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_x000a__x000a__x000a__x000a__x000a__x000a__x000a__x000a_"/>
    <s v="- Preventivo_x000a_- Preventivo_x000a_- Preventivo_x000a_- Detectivo_x000a_- Preventivo_x000a_- Preventivo_x000a_- Detectivo_x000a_- Preventivo_x000a_- Detectivo_x000a_- Detectivo_x000a_- Detectivo_x000a__x000a__x000a__x000a__x000a__x000a__x000a__x000a__x000a_"/>
    <s v="25%_x000a_25%_x000a_25%_x000a_15%_x000a_25%_x000a_25%_x000a_15%_x000a_25%_x000a_15%_x000a_15%_x000a_15%_x000a__x000a__x000a__x000a__x000a__x000a__x000a__x000a__x000a_"/>
    <s v="- Manual_x000a_- Manual_x000a_- Manual_x000a_- Manual_x000a_- Manual_x000a_- Manual_x000a_- Manual_x000a_- Manual_x000a_- Manual_x000a_- Manual_x000a_- Manual_x000a__x000a__x000a__x000a__x000a__x000a__x000a__x000a__x000a_"/>
    <s v="15%_x000a_15%_x000a_15%_x000a_15%_x000a_15%_x000a_15%_x000a_15%_x000a_15%_x000a_15%_x000a_15%_x000a_15%_x000a__x000a__x000a__x000a__x000a__x000a__x000a__x000a__x000a_"/>
    <s v="40%_x000a_40%_x000a_40%_x000a_30%_x000a_40%_x000a_40%_x000a_30%_x000a_40%_x000a_30%_x000a_30%_x000a_30%_x000a__x000a__x000a__x000a__x000a__x000a__x000a__x000a__x000a_"/>
    <s v="- 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_x000a_- 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7048843519999998E-3"/>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_x000a_- Analizar la falla o error presentado (causas y consecuencias)._x000a_- Proyectar y suscribir la decisión que subsane la falla o error presentado._x000a_- Comunicar a la Oficina Jurídica con el fin de analizar si hay lugar a iniciar alguna acción judicial en contra del funcionario que eventualmente haya dado lugar al fallo que condenó a la Entidad._x000a__x000a__x000a__x000a__x000a__x000a_- Actualizar el riesgo Posibilidad de afectación económica (o presupuestal) por fallo judicial en contra de los intereses de la entidad, debido a errores (fallas o deficiencias) en el trámite de los procesos disciplinarios "/>
    <s v="- Oficina de Control Disciplinario Interno, Oficina Jurídica, Despacho de la Secretaría General._x000a_- Profesionales, Jefe Oficina de Control Disciplinario Interno, Jefe Oficina Jurídica y/o Asesor del Despacho de la Secretaría General._x000a_- Profesionales, Jefe Oficina de Control Disciplinario Interno, Jefe Oficina Jurídica y/o Asesor del Despacho de la Secretaría General._x000a_- Jefe de la Oficina de Control Disciplinario Interno, Jefe de la Oficina Jurídica y/o Asesor del Despacho de la Secretaría General._x000a__x000a__x000a__x000a__x000a__x000a_- Oficina de Control Disciplinario Interno, Oficina Jurídica, Despacho de la Secretaría General."/>
    <s v="- Reporte de monitoreo indicando la materialización del riesgo de Posibilidad de afectación económica (o presupuestal) por fallo judicial en contra de los intereses de la entidad, debido a errores (fallas o deficiencias) en el trámite de los procesos disciplinarios _x000a_- Acta de reunión con el análisis y plan de acción a seguir para subsanar el correspondiente error._x000a_- Auto o decisión subsanando el error y/o falla procedimental._x000a_- Memorando comunicando a la Oficina Jurídica._x000a__x000a__x000a__x000a__x000a__x000a_- Riesgo de Posibilidad de afectación económica (o presupuestal) por fallo judicial en contra de los intereses de la entidad, debido a errores (fallas o deficiencias) en el trámite de los procesos disciplinarios , actualizado."/>
    <d v="2023-11-24T00:00:00"/>
    <s v="_x000a_Análisis antes de controles_x000a_Establecimiento de controles_x000a__x000a_"/>
    <s v="Se actualiza el número de veces de ejecución de la actividad clave asociada al riesgo para la última vigencia, desde el 1 de enero al 22 de noviembre de 2023._x000a_Se eliminan los controles asociados al Proceso Disciplinario Verbal” Código 2210113-PR-008, Versión 012."/>
    <m/>
    <m/>
    <m/>
    <m/>
    <m/>
    <m/>
    <m/>
    <m/>
    <m/>
    <m/>
    <m/>
    <m/>
    <m/>
    <m/>
    <m/>
    <m/>
    <m/>
    <m/>
    <m/>
    <m/>
    <m/>
    <m/>
    <m/>
    <m/>
    <m/>
    <m/>
    <m/>
    <m/>
    <m/>
    <m/>
    <m/>
    <m/>
    <m/>
  </r>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según el procedimiento ordinario (Ley 734 de 2002)"/>
    <s v="-"/>
    <s v="-"/>
    <s v="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x v="0"/>
    <s v="Ejecución y administración de procesos"/>
    <s v="Oficina de Control Disciplinario Interno"/>
    <s v="- Alta rotación de personal generando retrasos en la curva de aprendizaje._x000a_- Dificultades en la transferencia de conocimiento entre los servidores que se vinculan y retiran de la entidad._x000a_- Los expedientes no cuentan con la custodia adecuada y/o descuido de los/as servidores/as en el manejo de información reservada._x000a__x000a__x000a__x000a__x000a__x000a__x000a_"/>
    <s v="- Ataques informáticos a la Infraestructura de la entidad. _x000a_-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
    <s v="- Daño a la imagen reputacional de la entidad por incumplimiento a los lineamientos fijados por la Constitución Política, el Código Único Disciplinario y el Código General Disciplinario._x000a_- Investigaciones disciplinarias por violación a la reserva sumarial_x000a_- Posible violación al principio de independencia de la autoridad disciplinaria, por eventual injerencia de tercer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Leve (1)"/>
    <s v="Menor (2)"/>
    <s v="Menor (2)"/>
    <s v="Leve (1)"/>
    <s v="Leve (1)"/>
    <s v="Leve (1)"/>
    <s v="Menor (2)"/>
    <n v="0.4"/>
    <s v="Moderado"/>
    <s v="El proceso estima que el riesgo se ubica en una zona moderado, debido a que la frecuencia con la que se realizó la actividad clave asociada al riesgo se presentó 53 veces en el último año, sin embargo, ante su materialización, podrían presentarse efectos significativos, en la imagen de la Entidad a nivel local."/>
    <s v="- 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_x000a_- 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_x000a_- Adelantar las actuaciones disciplinarias en contra del funcionario que reveló la información reservada_x000a_- Reasignar el expediente disciplinario a otro profesional de la Oficina de Control Disciplinario Interno, con el fin de continuar con el proceso._x000a__x000a__x000a__x000a__x000a__x000a__x000a_- Actualizar el riesgo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s v="- Oficina de Control Disciplinario Interno._x000a_- Jefe de la Oficina de Control Disciplinario Interno_x000a_- Jefe de la Oficina de Control Disciplinario Interno_x000a__x000a__x000a__x000a__x000a__x000a__x000a_- Oficina de Control Disciplinario Interno."/>
    <s v="- Reporte de monitoreo indicando la materialización del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_x000a_- Auto de indagación previa o investigación disciplinaria en contra del funcionario que reveló la información reservada._x000a_- Acta de reparto reasignando el expediente disciplinario a otro profesional._x000a__x000a__x000a__x000a__x000a__x000a__x000a_-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actualizado."/>
    <d v="2023-11-24T00:00:00"/>
    <s v="_x000a_Análisis antes de controles_x000a_Establecimiento de controles_x000a__x000a_"/>
    <s v="Se actualiza el número de veces de ejecución de la actividad clave asociada al riesgo para la última vigencia, desde el 1 de enero al 22 de noviembre de 2023._x000a_Se eliminan los controles asociados al Proceso Disciplinario Verbal” Código 2210113-PR-008, Versión 012."/>
    <m/>
    <m/>
    <m/>
    <m/>
    <m/>
    <m/>
    <m/>
    <m/>
    <m/>
    <m/>
    <m/>
    <m/>
    <m/>
    <m/>
    <m/>
    <m/>
    <m/>
    <m/>
    <m/>
    <m/>
    <m/>
    <m/>
    <m/>
    <m/>
    <m/>
    <m/>
    <m/>
    <m/>
    <m/>
    <m/>
    <m/>
    <m/>
    <m/>
  </r>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1"/>
    <s v="Ejecución y administración de procesos"/>
    <s v="Oficina de Control Disciplinario Interno, Oficina Jurídica y Despacho de la Secretaría General"/>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r>
  <r>
    <x v="1"/>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Formular y realizar seguimiento de los planes estratégicos, institucionales y el Plan Estratégico Sectorial_x000a_Formular y realizar seguimiento a proyectos de inversión de la Secretaría General_x000a_Gestionar el presupuesto de inversión_x000a_Gestionar las políticas públicas distritales de competencia de la Secretaría General_x000a__x000a_Fase (actividad): Diseñar e implementar una estrategia para el monitoreo del cumplimiento de las metas del Plan Distrital de Desarrollo y las acciones de políticas públicas distritales a cargo de la Entidad."/>
    <s v="-"/>
    <s v="-"/>
    <s v="Posibilidad de afectación económica (o presupuestal) por decisión (sanción) de un organismo de control u otra entidad, debido a incumplimiento parcial de compromisos en la ejecución de la planeación institucional y la ejecución presupuestal"/>
    <x v="0"/>
    <s v="Ejecución y administración de procesos"/>
    <s v="Oficina Asesora de Planeación_x000a_Oficina de Tecnologías de la Información y las Comunicaciones"/>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Baja (2)"/>
    <n v="0.4"/>
    <s v="Mayor (4)"/>
    <s v="Moderado (3)"/>
    <s v="Mayor (4)"/>
    <s v="Moderado (3)"/>
    <s v="Moderado (3)"/>
    <s v="Mayor (4)"/>
    <s v="Mayor (4)"/>
    <n v="0.8"/>
    <s v="Alto"/>
    <s v="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La valoración antes de controles es alta."/>
    <s v="- 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_x000a_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_x000a_- 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_x000a_- 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_x000a_- 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_x000a_- 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_x000a_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_x000a_- 6. El procedimiento Gestión de políticas públicas distritales de competencia de la Secretaría General (4202000-PR-370) actividad 22 indica que profesionales de la Oficina Asesora de Planeación, autorizado(a) por Jefe Oficina Asesora de Planeación, Trimestralmente, revisan el reporte de seguimiento al Plan de acción de la Política Pública y realizan la retroalimentación respectiva._x000a_Las fuentes de información utilizadas son lo programado en el Plan de Acción de la Política Pública y las orientaciones establecidas por la Secretaría Distrital de Planeación. En caso de evidenciar observaciones, desviaciones o diferencias, las registra en el campo de retroalimentación del instrumento de seguimiento para que la dependencia líder realice los ajustes requeridos y los remita a la Oficina Asesora de Planeación, a través de Correo electrónico; queda como evidencia el Correo electrónico remisorio de la retroalimentación y la Evidencia de Reunión (4211000-FT-449) e instrumento de reporte de seguimiento al Plan de Acción de la Política Pública. De lo contrario, se entiende conforme el reporte y pasa a la actividad 23 “Remitir el reporte de seguimiento al Plan de Acción de la Política Pública”. Tipo: Detectivo Implementación: Manual_x000a_- 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_x000a_- 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_x000a_- _x0009_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_x000a_- _x0009_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_x000a_- _x0009_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Detectivo_x000a_- Preventivo_x000a_- Detectivo_x000a_- Detectivo_x000a_- Detectivo_x000a_- Detectivo_x000a_- Preventivo_x000a_- Preventivo_x000a_- Preventivo_x000a_- Preventivo_x000a__x000a__x000a__x000a__x000a__x000a__x000a__x000a_"/>
    <s v="25%_x000a_25%_x000a_15%_x000a_25%_x000a_15%_x000a_15%_x000a_15%_x000a_15%_x000a_25%_x000a_25%_x000a_25%_x000a_2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30%_x000a_40%_x000a_30%_x000a_30%_x000a_30%_x000a_30%_x000a_40%_x000a_40%_x000a_40%_x000a_40%_x000a__x000a__x000a_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_x000a_- 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819537407999999E-3"/>
    <s v="Menor (2)"/>
    <n v="0.33750000000000002"/>
    <s v="Bajo"/>
    <s v="Se determina la probabilidad de ocurrencia de este riesgo como  &quot;muy baja&quot;, teniendo en cuenta que se definieron 12 controles (7 preventivos) (5 detectivos)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Presentar los  avances en la ejecución de la planeación institucional y presupuestal al Comité Institucional de Gestión y Desempeño_x000a__x000a__x000a__x000a__x000a__x000a_- Actualizar el riesgo Posibilidad de afectación económica (o presupuestal) por decisión (sanción) de un organismo de control u otra entidad, debido a incumplimiento parcial de compromisos en la ejecución de la planeación institucional y la ejecución presupuestal"/>
    <s v="- Oficina Asesora de Planeación_x000a_Oficina de Tecnologías de la Información y las Comunicaciones_x000a_- Jefe Oficina Asesora de Planeación_x000a_- Los profesionales de la  Oficina Asesora de Planeación_x000a_- Jefe Oficina Asesora de Planeación_x000a__x000a__x000a__x000a__x000a__x000a_- Oficina Asesora de Planeación_x000a_Oficina de Tecnologías de la Información y las Comunicaciones"/>
    <s v="-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_x000a_- Memorando de solicitud de ajustes de la planeación institucional_x000a_- Evidencia de reunión de revisión o retroalimentación al proceso, proyecto o política _x000a_- Acta de reunión de  comité institucional de Gestión y Desempeño_x000a__x000a__x000a__x000a__x000a__x000a_- Riesgo de Posibilidad de afectación económica (o presupuestal) por decisión (sanción) de un organismo de control u otra entidad, debido a incumplimiento parcial de compromisos en la ejecución de la planeación institucional y la ejecución presupuestal, actualizado."/>
    <d v="2023-12-15T00:00:00"/>
    <s v="_x000a__x000a_Establecimiento de controles_x000a__x000a_"/>
    <s v="Se ajustó el control asociado al procedimiento 4202000-PR-370 Gestión de políticas públicas distritales de competencia de la Secretaría General, teniendo en cuenta que el procedimiento se actualizó."/>
    <m/>
    <m/>
    <m/>
    <m/>
    <m/>
    <m/>
    <m/>
    <m/>
    <m/>
    <m/>
    <m/>
    <m/>
    <m/>
    <m/>
    <m/>
    <m/>
    <m/>
    <m/>
    <m/>
    <m/>
    <m/>
    <m/>
    <m/>
    <m/>
    <m/>
    <m/>
    <m/>
    <m/>
    <m/>
    <m/>
    <m/>
    <m/>
    <m/>
  </r>
  <r>
    <x v="1"/>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Formular y realizar seguimiento de los planes estratégicos, institucionales y el Plan Estratégico Sectorial_x000a_Formular y realizar seguimiento a proyectos de inversión de la Secretaría General_x000a_Gestionar el presupuesto de inversión_x000a_Gestionar las políticas públicas distritales de competencia de la Secretaría General_x000a__x000a_Fase (componente): Fortalecer la planeación institucional de la Entidad de acuerdo con las necesidades y nuevas realidades, soportada en un esquema de medición, seguimiento y mejora continua."/>
    <s v="-"/>
    <s v="-"/>
    <s v="Posibilidad de afectación reputacional por pérdida de credibilidad de los grupos de valor y partes interesadas, debido a errores fallas o deficiencias  en  la formulación y actualización de la planeación institucional"/>
    <x v="0"/>
    <s v="Ejecución y administración de procesos"/>
    <s v="Oficina Asesora de Planeación_x000a_Oficina de Tecnologías de la Información y las Comunicaciones"/>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Baja (2)"/>
    <n v="0.4"/>
    <s v="Mayor (4)"/>
    <s v="Moderado (3)"/>
    <s v="Mayor (4)"/>
    <s v="Moderado (3)"/>
    <s v="Mayor (4)"/>
    <s v="Mayor (4)"/>
    <s v="Mayor (4)"/>
    <n v="0.8"/>
    <s v="Alto"/>
    <s v="Se determinó la probabilidad baja  ya que la planeación institucional es susceptible de actualizar en diferentes meses del año, involucrando varios planes operativos como el Plan de Acción Institucional, Plan de Acción Integrado, Plan de Adecuación y Sostenibilidad del MIPG, Plan Anticorrupción y de Atención al Ciudadano, entre otros.  El impacto (4 mayor) obedece a que éste riesgo podría generar incumplimiento de metas de gobierno y los objetivos  institucionales. La valoración antes de controles es alta."/>
    <s v="- 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_x000a_- 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_x000a_- 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_x000a_- 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_x000a_- 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 Tipo: Detectivo Implementación: Manual_x000a_- 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_x000a_- 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_x000a_- 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_x000a_- 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_x000a_- 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_x000a_- 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Preventivo_x000a_- Detectivo_x000a_- Detectivo_x000a_- Detectivo_x000a_- Detectivo_x000a_- Detectivo_x000a_- Preventivo_x000a_- Preventivo_x000a_- Preventivo_x000a_- Preventivo_x000a__x000a__x000a__x000a__x000a__x000a__x000a__x000a_"/>
    <s v="25%_x000a_25%_x000a_25%_x000a_15%_x000a_15%_x000a_15%_x000a_15%_x000a_15%_x000a_25%_x000a_25%_x000a_25%_x000a_2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40%_x000a_30%_x000a_30%_x000a_30%_x000a_30%_x000a_30%_x000a_40%_x000a_40%_x000a_40%_x000a_40%_x000a__x000a__x000a_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_x000a_- 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819537407999999E-3"/>
    <s v="Menor (2)"/>
    <n v="0.33750000000000002"/>
    <s v="Bajo"/>
    <s v="Se determina la probabilidad de ocurrencia de este riesgo como  &quot;muy baja&quot;, teniendo en cuenta que se definieron 12 controles (7 preventivos) (5 detectivos)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Definir  una estrategia de comunicación para informar la situación y las decisiones tomadas o acciones emprendidas para subsanarlas._x000a__x000a__x000a__x000a__x000a__x000a_- Actualizar el riesgo Posibilidad de afectación reputacional por pérdida de credibilidad de los grupos de valor y partes interesadas, debido a errores fallas o deficiencias  en  la formulación y actualización de la planeación institucional"/>
    <s v="- Oficina Asesora de Planeación_x000a_Oficina de Tecnologías de la Información y las Comunicaciones_x000a_- Jefe Oficina Asesora de Planeación_x000a_- Los profesionales de la  Oficina Asesora de Planeación_x000a_- Jefe Oficina Asesora de Planeación_x000a__x000a__x000a__x000a__x000a__x000a_- Oficina Asesora de Planeación_x000a_Oficina de Tecnologías de la Información y las Comunicaciones"/>
    <s v="-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_x000a_- Memorando de solicitud de ajustes de la planeación institucional_x000a_- Evidencia de reunión de revisión o retroalimentación al proceso, proyecto o política _x000a_- Evidencia de la estrategia de comunicación implementada_x000a__x000a__x000a__x000a__x000a__x000a_- Riesgo de Posibilidad de afectación reputacional por pérdida de credibilidad de los grupos de valor y partes interesadas, debido a errores fallas o deficiencias  en  la formulación y actualización de la planeación institucional, actualizado."/>
    <d v="2023-12-15T00:00:00"/>
    <s v="_x000a__x000a_Establecimiento de controles_x000a__x000a_"/>
    <s v="Se ajustó el control asociado al procedimiento 4202000-PR-370 Gestión de políticas públicas distritales de competencia de la Secretaría General, teniendo en cuenta que el procedimiento se actualizó._x000a_"/>
    <m/>
    <m/>
    <m/>
    <m/>
    <m/>
    <m/>
    <m/>
    <m/>
    <m/>
    <m/>
    <m/>
    <m/>
    <m/>
    <m/>
    <m/>
    <m/>
    <m/>
    <m/>
    <m/>
    <m/>
    <m/>
    <m/>
    <m/>
    <m/>
    <m/>
    <m/>
    <m/>
    <m/>
    <m/>
    <m/>
    <m/>
    <m/>
    <m/>
  </r>
  <r>
    <x v="2"/>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s v="-"/>
    <s v="-"/>
    <s v="Posibilidad de afectación reputacional por la no detección de desviaciones críticas en la muestra establecida para las unidades auditables, debido a errores en la aplicación de los controles claves del proceso auditor"/>
    <x v="0"/>
    <s v="Ejecución y administración de procesos"/>
    <s v="Oficina de Control Interno"/>
    <s v="- Errores en la aplicación de controles claves del procedimiento de auditoria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en la función de auditoria interna de gest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Leve (1)"/>
    <s v="Moderado (3)"/>
    <s v="Menor (2)"/>
    <s v="Leve (1)"/>
    <s v="Leve (1)"/>
    <s v="Menor (2)"/>
    <s v="Moderado (3)"/>
    <n v="0.6"/>
    <s v="Moderado"/>
    <s v="El proceso estima que el riesgo se ubica en una zona moderado, debido a que la frecuencia con la que se realiza la actividad clave asociada al riesgo se presenta aproximadamente 12 veces al año, sin embargo, ante su materialización, podrían presentarse efectos significativos en la idoneidad del equipo auditor"/>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_x000a_- 2 El procedimiento de Auditorías Internas de Gestión PR-006  indica que el Jefe de la Oficina de Control Interno, autorizado(a) por el  Manual Específico de Funciones y Competencias Laborales, cada vez que se identifique la materialización del riesgo ajusta el contenido del informe de auditoria, de acuerdo a las objeciones válidas del líder del proceso audita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_x000a_- Generar Plan de mejoramiento para la OCI_x000a_- Ajustar el informe de auditoria, según las objeciones válidas del líder del proceso auditado_x000a__x000a__x000a__x000a__x000a__x000a__x000a_- Actualizar el riesgo  Posibilidad de afectación reputacional por la no detección de desviaciones críticas en la muestra establecida para las unidades auditables, debido a errores en la aplicación de los controles claves del proceso auditor"/>
    <s v="- Oficina de Control Interno_x000a_- Jefe de la Oficina de Control Interno_x000a_- Jefe de la Oficina de Control Interno_x000a__x000a__x000a__x000a__x000a__x000a__x000a_- Oficina de Control Interno"/>
    <s v="-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_x000a_- Plan de mejoramiento_x000a_- Informe ajustado_x000a__x000a__x000a__x000a__x000a__x000a__x000a_- Riesgo de  Posibilidad de afectación reputacional por la no detección de desviaciones críticas en la muestra establecida para las unidades auditables, debido a errores en la aplicación de los controles claves del proceso auditor, actualizado."/>
    <d v="2023-12-01T00:00:00"/>
    <s v="_x000a__x000a_Establecimiento de controles_x000a__x000a_"/>
    <s v="Se ajusta la redacción del control detectivo."/>
    <m/>
    <m/>
    <m/>
    <m/>
    <m/>
    <m/>
    <m/>
    <m/>
    <m/>
    <m/>
    <m/>
    <m/>
    <m/>
    <m/>
    <m/>
    <m/>
    <m/>
    <m/>
    <m/>
    <m/>
    <m/>
    <m/>
    <m/>
    <m/>
    <m/>
    <m/>
    <m/>
    <m/>
    <m/>
    <m/>
    <m/>
    <m/>
    <m/>
  </r>
  <r>
    <x v="2"/>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1"/>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
    <s v="-"/>
    <s v="-"/>
    <s v="Posibilidad de afectación reputacional por no lograr fortalecer la administración y la gestión pública distrital, debido a deficiencias al planificar, diseñar y/o orientar las estrategias para el fortalecimiento de la administración y la gestión pública distrital"/>
    <x v="0"/>
    <s v="Ejecución y administración de procesos"/>
    <s v="Dirección Distrital de Desarrollo Institucional"/>
    <s v="- Inadecuada planeación de la estrategia, que conlleva a cambios de último momento o incumplimientos en el plan de trabajo o cronograma._x000a_- Cambios internos (administrativos y rotación de personal) que impacta la continuidad en la implementación de las estrategias y la transferencia del conocimiento._x000a_- Falencias u omisiones al momento de revisar los contenidos de las estrategias _x000a_- Falta de seguimiento a la adecuada y oportuna ejecución del plan de trabajo de las estrategias. _x000a__x000a__x000a__x000a__x000a__x000a_"/>
    <s v="- Falta de continuidad en los programas y proyectos entre administraciones_x000a__x000a__x000a__x000a__x000a__x000a__x000a__x000a__x000a_"/>
    <s v="- Imagen institucional perjudicada ante las otras entidades del distrito debido al desarrollo de estrategias que no apliquen a todas las entidades o no generen valor agregado a las mismas._x000a_- Incumplimiento en las metas y objetivos institucionales._x000a_- Insatisfacción de los usuarios que participan en la implementación de la estrategia._x000a_- Generación de reprocesos en las entidades y organismos por falta de articulación entre las entidades líderes de políticas._x000a_- Afectación en la  transferencia del conocimiento de las estrategias.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Baja (2)"/>
    <n v="0.4"/>
    <s v="Leve (1)"/>
    <s v="Menor (2)"/>
    <s v="Leve (1)"/>
    <s v="Menor (2)"/>
    <s v="Menor (2)"/>
    <s v="Menor (2)"/>
    <s v="Menor (2)"/>
    <n v="0.4"/>
    <s v="Moderado"/>
    <s v="En cuanto a la probabilidad se obtiene una valoración baja(2), dado a que en la vigencia se llevaron a cabo 7 estrategias, y en cuanto al impacto se obtiene una valoración menor(2), dado que puede verse afectada la imagen institucional a nivel regional por hechos que afectan a algunos usuarios o ciudadanos. En consecuencia la zona resultante quedo en Moderado."/>
    <s v="- 1 El procedimiento 4211000-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En caso de evidenciar observaciones, desviaciones o diferencias, se devuelve el documento a la actividad No. 2 para la realización de ajustes. De lo contrario, se aprueba la estrategia y se registra en la evidencia reunión 4211000-FT-449, Registro asistencia 4232000-FT-211 de aprobación de  la estrategia y/o evidencia de asistencia a reunión virtual. Tipo: Preventivo Implementación: Manual_x000a_- 2 El procedimiento  4211000-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4201000-FT-281 o evidencia Reunión  4211000-FT-449 seguimiento a estrategias. Tipo: Preventivo Implementación: Manual_x000a_- 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4201000-FT-281 o evidencia Reunión 4211000-FT-449 seguimiento a estrategia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_x000a_- Realiza mesas de trabajo para revisar el documento técnico de la estrategia frente a los parámetros establecidos e informe a los respectivos profesionales_x0009__x0009__x0009__x0009__x0009__x0009__x0009__x0009__x0009__x0009__x0009__x000a_- Actualizar el mapa de riesgos Fortalecimiento de la Gestión Pública_x000a__x000a__x000a__x000a__x000a__x000a__x000a_- Actualizar el riesgo Posibilidad de afectación reputacional por no lograr fortalecer la administración y la gestión pública distrital, debido a deficiencias al planificar, diseñar y/o orientar las estrategias para el fortalecimiento de la administración y la gestión pública distrital"/>
    <s v="- Dirección Distrital de Desarrollo  Institucional_x000a_- El Director(a) y/o Subdirector(a) Técnico (a) de Desarrollo Institucional_x000a_- Subsecretario(a) Distrital de Fortalecimiento Institucional_x000a__x000a__x000a__x000a__x000a__x000a__x000a_- Dirección Distrital de Desarrollo  Institucional"/>
    <s v="-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_x000a_-  Documento de estrategia aprobado, Evidencia de reunión y Registro de asistencia_x0009__x0009__x0009__x0009__x0009__x0009__x0009__x0009__x0009__x0009__x0009__x0009__x0009__x0009__x0009__x0009__x0009__x0009__x0009__x0009__x0009__x0009__x0009__x0009__x000a_- Mapa de riesgo  Fortalecimiento de la Gestión Pública, actualizado._x000a__x000a__x000a__x000a__x000a__x000a__x000a_-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actualizado."/>
    <d v="2023-12-06T00:00:00"/>
    <s v="Identificación del riesgo_x000a_Análisis antes de controles_x000a__x000a__x000a_"/>
    <s v="Se realizaron  ajustes en las causas internas y externas, que aplican directamente al riesgo._x000a_Se actualizaron los centros de costo de los documentos asociados, en las actividades de control del riesgo.  _x000a_Se ajusta el contexto del proceso._x000a_Se realizó ajuste en la valoración de la probabilidad del riesgo antes de controles, pasando de Bajo a Moderad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no lograr fortalecer la administración y la gestión pública distrital, debido a deficiencias al planificar, diseñar y/o ejecutar los cursos y/o diplomados de formación"/>
    <x v="0"/>
    <s v="Ejecución y administración de procesos"/>
    <s v="Dirección Distrital de Desarrollo Institucional"/>
    <s v="- Necesidad permanente de actualización de los contenidos temáticos de los cursos y/o diplomados de formación._x000a_- La plataforma actual donde se desarrollan las ofertas de formación virtual en ocasiones presenta fallas o inconsistencias._x000a_- Falta de seguimiento al cumplimiento del plan de trabajo o cronograma de los cursos y/o diplomados de formación _x000a_- La plataforma actual donde se desarrollan las ofertas de formación virtual no se ajusta a soluciones flexibles y de última tecnología._x000a__x000a__x000a__x000a__x000a__x000a_"/>
    <s v="- Inestabilidad de la conectividad, no disponibilidad de servidores de información y vulnerabilidad en la seguridad informática, para garantizar la correcta prestación del servicio &quot;Programas de formación virtual para servidores públicos del Distrito Capital&quot;._x000a__x000a__x000a__x000a__x000a__x000a__x000a__x000a__x000a_"/>
    <s v="-  Imagen institucional perjudicada ante las otras entidades del distrito._x000a_- Deficiencia en la formación de los servidores públicos y por ende en el fortalecimiento de la gestión del distrito.  _x000a_- Afectación en la cobertura de la oferta de los cursos y/o diplomados de formación._x000a_- Afectación a la prestación del servicio &quot;Programas de formación virtual para servidores públicos del Distrito Capital&quot;_x000a_- Insatisfacción de los usuarios que acceden a la oferta de cursos y/o diplomados de formación._x000a_-  Incumplimiento en las metas y objetivos institucionales. _x000a_-  Disminución de recursos por la no ejecución presupuestal prevista para el desarrollo y ejecución de los cursos y/o diplomados de formación._x000a__x000a__x000a_"/>
    <s v="3. Consolidar una gestión pública eficiente, a través del desarrollo de capacidades institucionales, para contribuir a la generación de valor público."/>
    <s v="- Programa de Formación virtual para servidores públicos del Distrito Capital (OPA)_x000a__x000a_"/>
    <s v="- Procesos misionales y estratégicos misionales en el Sistema de Gestión de Calidad_x000a__x000a__x000a__x000a_"/>
    <s v="Sin asociación"/>
    <s v="No aplica"/>
    <s v="Baja (2)"/>
    <n v="0.4"/>
    <s v="Leve (1)"/>
    <s v="Menor (2)"/>
    <s v="Leve (1)"/>
    <s v="Menor (2)"/>
    <s v="Menor (2)"/>
    <s v="Menor (2)"/>
    <s v="Menor (2)"/>
    <n v="0.4"/>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en la imagen."/>
    <s v="- 1 El procedimiento 42110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videncia de  reunión 4211000-FT-449, Registro de asistencia 4232000-FT-211 y/o  evidencia de asistencia a reunión virtual.  Tipo: Preventivo Implementación: Manual_x000a_- 2 El procedimiento 42110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La(s) fuente(s) de información utilizadas es(son)  documentos precontractuales. En caso de evidenciar observaciones, desviaciones o diferencias, los devuelve para realizar los ajustes que corresponden. De lo contrario, envía correo electrónico y/o memorando 4233300-FT-011 a la Dirección de Contratación. Tipo: Preventivo Implementación: Manual_x000a_- 3 El procedimiento 42110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4201000-FT-281 y Evidencia Reunión 4211000-FT-449 Acta de reunión  seguimiento. Tipo: Detectivo Implementación: Manual_x000a_- 4 El procedimiento 42110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De lo contrario, envía correo electrónico de socialización de bienvenida e inicio del curso y/o de no admisión. Tipo: Preventivo Implementación: Manual_x000a_- 5 El procedimiento 42110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4201000-FT-281.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Preventivo_x000a_- Preventivo_x000a__x000a__x000a__x000a__x000a__x000a__x000a__x000a__x000a__x000a__x000a__x000a__x000a__x000a__x000a_"/>
    <s v="25%_x000a_25%_x000a_1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40%_x000a_40%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 de acuerdo con lo establecido en el Protocolo - Respuesta a usuarios programa de formación Soy 10 Aprende 4211000-OT-077.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6288000000000001E-2"/>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_x000a_- Se reporta a la Dirección de Contratos el incumplimiento de las obligaciones contractuales._x000a_- Reprograma las fechas  para iniciar la ejecución del curso y/o diplomado._x000a_- Ajustar los errores identificados en el desarrollo de cursos de formación._x000a_- Gestionar cuando se presenten o se reciban notificaciones de falla de la plataforma u otras relacionadas con el soporte técnico, de acuerdo con lo establecido en el Protocolo - Respuesta a usuarios programa de formación soy 10 aprende 4211000-OT-077_x000a__x000a__x000a__x000a__x000a_- Actualizar el riesgo Posibilidad de afectación reputacional por no lograr fortalecer la administración y la gestión pública distrital, debido a deficiencias al planificar, diseñar y/o ejecutar los cursos y/o diplomados de formación"/>
    <s v="- Dirección Distrital de Desarrollo Institucional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_x000a__x000a__x000a__x000a_- Dirección Distrital de Desarrollo Institucional"/>
    <s v="- Reporte de monitoreo indicando la materialización del riesgo de Posibilidad de afectación reputacional por no lograr fortalecer la administración y la gestión pública distrital, debido a deficiencias al planificar, diseñar y/o ejecutar los cursos y/o diplomados de formación_x000a_- Memorando informando la novedad._x000a_- Curso reprogramado_x000a_- Curso ajustado_x000a_- Fallas de la plataforma solucionadas o gestionadas_x000a__x000a__x000a__x000a__x000a_- Riesgo de Posibilidad de afectación reputacional por no lograr fortalecer la administración y la gestión pública distrital, debido a deficiencias al planificar, diseñar y/o ejecutar los cursos y/o diplomados de formación, actualizado."/>
    <d v="2023-12-06T00:00:00"/>
    <s v="Identificación del riesgo_x000a__x000a_Establecimiento de controles_x000a__x000a_"/>
    <s v="Se realizaron  ajustes en las causas internas y externas, que aplican directamente al riesgo._x000a_Se actualizaron los centros de costo de los documentos asociados, en las actividades de control del riesgo.  _x000a_Se ajusta el contexto del proces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1"/>
    <s v="Fraude interno"/>
    <s v="Dirección Distrital de Archivo de Bogotá"/>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1"/>
    <s v="Fraude interno"/>
    <s v="Dirección Distrital de Archivo de Bogotá"/>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x v="0"/>
    <s v="Ejecución y administración de procesos"/>
    <s v="Dirección Distrital de Archivo de Bogotá"/>
    <s v="- Falta de actualización de algunos sistemas (interfaz, accesibilidad, disponibilidad) que interactúan con los procesos._x000a_- Falta de disponibilidad presupuestal._x000a_- Cambios internos (administrativos y rotación de personal) que impacta la continuidad en la implementación de las estrategias y la transferencia del conocimiento._x000a_- Aplicación errónea de criterios e instrucciones establecidas para la realización de las actividades relacionadas con la función archivística del Archivo Patrimonial del Distrito_x000a_- Cadenas de revisión, validación y aprobación que  retrasan la gestión._x000a_- La planta de personal asignada al proceso no es suficiente para la gestión del mismo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Recorte de recursos financieros que impiden las ejecución de metas establecidas en el cuatrienio._x000a_- Desconocimiento del propósito, el funcionamiento, los productos y servicios que ofrece el proceso por parte de los usuarios del proceso_x000a__x000a__x000a__x000a__x000a_"/>
    <s v="- Insatisfacción frente al servicio de consulta del patrimonio documental de Bogotá y frente al préstamo de documentos históricos a nivel interno._x000a_- Pérdida de confianza y credibilidad con el manejo de la documentación patrimonial del Distrito_x0009__x0009__x0009__x0009__x0009__x0009__x0009__x0009__x0009__x0009__x0009__x0009__x0009__x0009__x0009__x0009__x0009__x0009__x0009__x0009__x0009__x0009__x0009__x0009__x0009__x0009__x0009__x0009__x000a_- Eventual afectación de la disponibilidad y recuperación oportuna de los documentos de valor patrimonial_x000a_- Deterioro en la documentación patrimonial del distrito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 por eventual incumplimiento de requisitos legales relacionados con la función archivística del patrimonio documental de Bogotá.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Alta (4)"/>
    <n v="0.8"/>
    <s v="Leve (1)"/>
    <s v="Menor (2)"/>
    <s v="Moderado (3)"/>
    <s v="Moderado (3)"/>
    <s v="Moderado (3)"/>
    <s v="Menor (2)"/>
    <s v="Moderado (3)"/>
    <n v="0.6"/>
    <s v="Alto"/>
    <s v="El proceso estima que el riesgo se ubica en una zona alta, debido a que la frecuencia con la que se realizó la actividad clave asociada al riesgo se presentó 2900 veces en el último año, sin embargo, ante su materialización, podrían presentarse efectos significativos, en la imagen de la entidad a nivel local"/>
    <s v="- 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2. 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4. El procedimiento de Monitoreo y control de condiciones ambientales 4213000-PR-080 indica que el Profesional universitario de la Subdirección de Gestión del Patrimonio Documental del Distrito, autorizado(a) por el Subdirector de Gestión del Patrimonio Documental del Distrito, cada vez que se reciba la solicitud o de conformidad con la programación, realiza la verificación de las condiciones medio ambientales de los espacios, a través del monitoreo microbiológico y saneamiento ambiental. La(s) fuente(s) de información utilizadas es(son) es la Guía 4213200-GS-103 de monitoreo y saneamiento ambiental en los depósitos y áreas técnicas del Archivo de Bogotá. En caso de evidenciar observaciones, desviaciones o diferencias, se registran en el formato medida de biocontaminación en las áreas del Archivo de Bogotá 4213000-FT-589 para la toma de acciones correspondientes. De lo contrario, queda como evidencia el registro de la conformidad en el formato medida de biocontaminación en las áreas del Archivo de Bogotá _x0009_4213000-FT-589.  Tipo: Preventivo Implementación: Manual_x000a_- 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4213000-FT-161 y el material bibliográfico físico recibido. En caso de evidenciar observaciones, desviaciones o diferencias, se registran en el formato circulación interna de documentos históricos 4213000-FT-161. De lo contrario, se registra la conformidad en el formato circulación interna de documentos históricos 4213000-FT-161.  Tipo: Preventivo Implementación: Manual_x000a_- 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4213000-FT-161.  Tipo: Detectivo Implementación: Manual_x000a_- 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Detectivo Implementación: Manual_x000a_- 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4211000-FT-449 socialización de control de calidad a unidades documentales ordenadas y clasificadas. De lo contrario, queda como evidencia &quot;Evidencia Reunión&quot; 4211000-FT-449 socialización de control de calidad a unidades documentales ordenadas y clasificadas.  Tipo: Preventivo Implementación: Manual_x000a_- 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4211000-FT-449 socialización de control de calidad a unidades documentales descritas. De lo contrario, queda como evidencia &quot;Evidencia Reunión&quot; 4211000-FT-449 socialización de control de calidad a unidades documentales descritas.  Tipo: Detectivo Implementación: Manual_x000a_- 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_x000a_- 12.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4213000-FT-205. De lo contrario, queda como evidencia el registro de la conformidad en el formato Control microbiológico de calidad de documentación saneada 4213000-FT-205.  Tipo: Detec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Preventivo_x000a_- Preventivo_x000a_- Preventivo_x000a_- Detectivo_x000a_- Detectivo_x000a_- Detectivo_x000a_- Preventivo_x000a_- Detectivo_x000a_- Detectivo_x000a_- Detectivo_x000a__x000a__x000a__x000a__x000a__x000a__x000a__x000a_"/>
    <s v="25%_x000a_25%_x000a_25%_x000a_25%_x000a_25%_x000a_15%_x000a_15%_x000a_15%_x000a_25%_x000a_15%_x000a_15%_x000a_1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40%_x000a_40%_x000a_40%_x000a_30%_x000a_30%_x000a_30%_x000a_40%_x000a_30%_x000a_30%_x000a_30%_x000a__x000a__x000a__x000a__x000a__x000a__x000a__x000a_"/>
    <s v="- 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_x000a_- 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_x000a_- 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4.3912253951999998E-3"/>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_x000a_-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_x000a_- Entregar a los solicitantes el/los documento(s) objetos de consulta o solicitud interna, frente a  los cuales se presentaron fallas o errores en la disponibilidad para su consulta y/o entrega_x000a_- Determinar el nivel de deterioro de la documentación, el tipo de actividad de conservación, restauración o reprografía que requiera el documento y realizar la actividad correspondiente y el respectivo control de calidad frente al(los) documento(s) que presenta(n) la incidencia._x000a__x000a__x000a__x000a__x000a__x000a_- Actualizar el riesgo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 Dirección Distrital de Archivo de Bogotá_x000a_- Profesional Universitario o Auxiliar Administrativo de la Subdirección de Gestión del Patrimonio Documental del Distrito_x000a_- Profesional Universitario o Auxiliar Administrativo de la Subdirección de Gestión del Patrimonio Documental del Distrito_x000a_- Profesional Universitario de la Subdirección de Gestión del Patrimonio Documental del Distrito_x000a__x000a__x000a__x000a__x000a__x000a_- Dirección Distrital de Archivo de Bogotá"/>
    <s v="-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_x000a_- Registro de Circulación interna de documentos históricos 2215100-FT-161_x000a_- Registro de Solicitudes Usuario 2215100-FT-163_x000a_-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_x000a__x000a__x000a__x000a__x000a__x000a_-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actualizado."/>
    <d v="2023-12-06T00:00:00"/>
    <s v="Identificación del riesgo_x000a_Análisis antes de controles_x000a_Establecimiento de controles_x000a__x000a_"/>
    <s v="Se ajusta el contexto del proceso_x000a_Se actualizan controles por actualización de procedimiento PR-080 Monitoreo y control de condiciones ambientales._x000a_Se ajusta la opción donde se señalan los procesos posiblemente afectados con este riesgo. _x000a_Se ajustan causas internas y causas externas_x000a_Se ajusta la calificación de la probabilidad antes de controles_x0009__x0009__x0009__x0009__x0009__x0009__x0009__x0009__x0009__x0009__x0009__x0009__x0009__x0009__x0009__x0009__x0009__x0009__x0009__x0009__x0009__x0009__x0009__x0009__x0009__x0009__x0009__x0009_"/>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x v="0"/>
    <s v="Ejecución y administración de procesos"/>
    <s v="Dirección Distrital de Archivo de Bogotá"/>
    <s v="- Los equipos (su mayoría) no cuentan con los dispositivos requeridos para operar bajo las nuevas condiciones de trabajo (micrófonos, cámaras, entre otros)_x000a_- La planta de personal asignada al proceso no es suficiente para la gestión del mismo_x000a_- No hay distribución equitativa y objetiva de responsabilidades y tareas._x000a__x000a__x000a__x000a__x000a__x000a__x000a_"/>
    <s v="- Falta de continuidad en los programas y proyectos entre administraciones._x000a_-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Pérdida de confianza y credibilidad por parte de los usuarios del servicio_x000a_- Generación de reprocesos_x000a__x000a__x000a__x000a__x000a__x000a__x000a__x000a_"/>
    <s v="3. Consolidar una gestión pública eficiente, a través del desarrollo de capacidades institucionales, para contribuir a la generación de valor público."/>
    <s v="- Visitas guiadas en el Archivo de Bogotá (OPA)_x000a__x000a_"/>
    <s v="- Ningún otro proceso en el Sistema de Gestión de Calidad_x000a__x000a__x000a__x000a_"/>
    <s v="Sin asociación"/>
    <s v="No aplica"/>
    <s v="Media (3)"/>
    <n v="0.6"/>
    <s v="Leve (1)"/>
    <s v="Menor (2)"/>
    <s v="Menor (2)"/>
    <s v="Leve (1)"/>
    <s v="Leve (1)"/>
    <s v="Menor (2)"/>
    <s v="Menor (2)"/>
    <n v="0.4"/>
    <s v="Moderado"/>
    <s v="El proceso estima que el riesgo se ubica en una zona moderada, debido a que la frecuencia con la que se realizó las visitas guiadas  asociada al riesgo se presentó 30 veces en el último año, ante su materialización, podrían presentarse efectos menores, en imagen y cumplimiento. "/>
    <s v="- 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4233300-FT-012, presentándole alternativas o estableciendo una nueva fecha u horario probable de la visita. De lo contrario, se registra el cumplimiento de la solicitud en la base de datos de la prestación del servicio de visita guiada. Tipo: Preventivo Implementación: Manual_x000a_- 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_x000a_- 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_x000a_- 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_x000a_- Contactar nuevamente al usuario para reprogramar el servicio de visita guiada que presentó incumplimiento_x000a_- Realizar la visita guiada concertada con los usuarios frente a los que se presentó el incumplimiento de la prestación del servicio_x000a__x000a__x000a__x000a__x000a__x000a__x000a_- Actualizar el riesgo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 Dirección Distrital de Archivo de Bogotá_x000a_- Profesional Universitario de la Dirección Distrital de Archivo de Bogotá_x000a_- Profesional Universitario de la Dirección Distrital de Archivo de Bogotá_x000a__x000a__x000a__x000a__x000a__x000a__x000a_- Dirección Distrital de Archivo de Bogotá"/>
    <s v="-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_x000a_- Correo electrónico u Oficio 2211600-FT-012 de contacto y reprogramación del servicio de visita guiada_x000a_- Base de datos de la prestación del servicio de visita guiada_x000a__x000a__x000a__x000a__x000a__x000a__x000a_-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actualizado."/>
    <d v="2023-12-06T00:00:00"/>
    <s v="Identificación del riesgo_x000a__x000a__x000a__x000a_"/>
    <s v="Se ajusta el contexto del proceso._x000a_Se ajusta la opción donde se señalan los procesos posiblemente afectados con este riesgo. _x000a_Se actualiza causas internas"/>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x v="0"/>
    <s v="Ejecución y administración de procesos"/>
    <s v="Dirección Distrital de Archivo de Bogotá"/>
    <s v="- Falta de actualización de algunos sistemas (interfaz, accesibilidad, disponibilidad) que interactúan con los procesos._x000a_- Cadenas de revisión, validación y aprobación que  retrasan la gestión._x000a_- La planta de personal asignada al proceso no es suficiente para la gestión del mismo_x000a_- No contar con el equipo interdisciplinario (ingeniero, archivista, abogado, restaurador y conservador)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No hay suficiente personal calificado para el desarrollo de la gestión documental en las entidades del distrito._x000a_- El posicionamiento de la gestión documental no es considerado estratégico a nivel directivo en las entidades del Distrito Capital._x000a_- Desconocimiento del propósito, el funcionamiento, los productos y servicios que ofrece el proceso por parte de los usuarios del proceso_x000a__x000a__x000a__x000a_"/>
    <s v="- Inducir a las entidades en errores en la función archivística._x000a_- Pérdida de credibilidad por parte de las otras entidades del Distrito y privadas que cumplen funciones públicas_x000a_- Incumplimiento en la normatividad archivística vigente_x000a__x000a__x000a__x000a__x000a__x000a__x000a_"/>
    <s v="3. Consolidar una gestión pública eficiente, a través del desarrollo de capacidades institucionales, para contribuir a la generación de valor público."/>
    <s v="- Asistencia técnica en Gestión documental y archivos_x000a_- Instrumento técnico en gestión documental y archivos_x000a_"/>
    <s v="- Procesos misionales en el Sistema de Gestión de Calidad_x000a__x000a__x000a__x000a_"/>
    <s v="Sin asociación"/>
    <s v="No aplica"/>
    <s v="Media (3)"/>
    <n v="0.6"/>
    <s v="Leve (1)"/>
    <s v="Menor (2)"/>
    <s v="Menor (2)"/>
    <s v="Leve (1)"/>
    <s v="Leve (1)"/>
    <s v="Leve (1)"/>
    <s v="Menor (2)"/>
    <n v="0.4"/>
    <s v="Moderado"/>
    <s v="El proceso estima que el riesgo se ubica en una zona Moderada, debido a que la frecuencia con la que se realizó la actividad clave asociada al riesgo se presentó 30 veces en el último año, sin embargo, ante su materialización, podrían presentarse efectos significativos, en la imagen de la entidad a nivel local. "/>
    <s v="- 1. El procedimiento de investigaciones para la difusión del conocimiento, el fortalecimiento de la gestión documental y la apropiación social del patrimonio documental del Distrito Capital 42130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4211000-FT-449) o correo electrónico para los respectivos ajustes. De lo contrario, se aprueba el documento con la investigación finalizada y se registra en Evidencia reunión 4211000-FT-449 o en Correo electrónico de revisión y aprobación del documento de investigación. Tipo: Preventivo Implementación: Manual_x000a_- 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4213000-FT-480 de visita aprobado. Tipo: Preventivo Implementación: Manual_x000a_- 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 (registrándolas en Evidencia reunión 4211000-FT-449) o a través de correo electrónico al profesional universitario y/o especializado para que realice los ajustes. De lo contrario, se genera Evidencia reunión 4211000-FT-449 o Correo electrónico de aprobación de contenido temático para jornada de socialización. Tipo: Preventivo Implementación: Manual_x000a_- 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4233300-FT-012 de concepto técnico aprobado (aplica para las entidades y organismos distritales externos a la Secretaría General) Memorando 4233300-FT-011 de concepto técnico aprobado (aplica para la Secretaría General). Tipo: Preventivo Implementación: Manual_x000a_- 5.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_x000a_- 6.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_x000a_- 7.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_x000a_- 8.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brev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breviado Tabla de Retención Documental de entidades públicas y privadas que cumplen una función pública 4213100-FT-927 o Concepto técnico de evaluación abreviado Tabla de Valoración Documental de entidades públicas y privadas que cumplan una función pública 4213100-FT-929, mediante Oficio 4233300-FT-012 o Memorando 4233300-FT-011. Tipo: Preventivo Implementación: Manual_x000a_- 9.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brev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breviado Tabla de Retención Documental de entidades públicas y privadas que cumplen una función pública 4213100-FT-927 o Concepto técnico de evaluación abreviado Tabla de Valoración Documental de entidades públicas y privadas que cumplan una función pública 4213100-FT-929, mediante Oficio 4233300-FT-012 o Memorando 4233300-FT-011. Tipo: Detectivo Implementación: Manual_x000a_- 10.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mpl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mpliado de Tabla de Valoración Documental de entidades públicas 4213100-FT-928 o Concepto técnico de evaluación ampliado de Tabla de Retención Documental de entidades públicas 4213100-FT-930 o Concepto técnico de evaluación ampliado de Tabla de Retención Documental Empresas privadas que cumplen una función pública 4213100-FT-988 o Concepto técnico de evaluación ampliado de Tabla de Valoración Documental Empresas privadas que cumplen una función pública 4213100-FT-1084, mediante Oficio 4233300-FT-012 o Memorando 4233300-FT-011. Tipo: Preventivo Implementación: Manual_x000a_- 11.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mpl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mpliado de Tabla de Valoración Documental de entidades públicas 4213100-FT-928 o Concepto técnico de evaluación ampliado de Tabla de Retención Documental de entidades públicas 4213100-FT-930 o Concepto técnico de evaluación ampliado de Tabla de Retención Documental Empresas privadas que cumplen una función pública 4213100-FT-988 o Concepto técnico de evaluación ampliado de Tabla de Valoración Documental Empresas privadas que cumplen una función pública 4213100-FT-1084, mediante Oficio 4233300-FT-012 o Memorando 4233300-FT-011. Tipo: Detectivo Implementación: Manual_x000a_- 12.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_x000a_- 13.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_x000a_- 14.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42110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4211000-FT449 de revisión del Informe consolidado de seguimiento estratégico al cumplimiento de la normativa archivística en las entidades del distrito capital. Tipo: Detectivo Implementación: Manual_x000a_- 15.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42110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4211000-FT449 de aprobación del Informe consolidado de seguimiento estratégico al cumplimiento de la normativa archivística en las entidades del distrito capital. Tipo: Detectivo Implementación: Manual_x000a__x000a__x000a_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_x000a__x000a__x000a_"/>
    <s v="- Continua_x000a_- Continua_x000a_- Continua_x000a_- Continua_x000a_- Continua_x000a_- Continua_x000a_- Continua_x000a_- Continua_x000a_- Continua_x000a_- Continua_x000a_- Continua_x000a_- Continua_x000a_- Continua_x000a_- Continua_x000a_- Continua_x000a_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_x000a_"/>
    <s v="- Preventivo_x000a_- Preventivo_x000a_- Preventivo_x000a_- Preventivo_x000a_- Detectivo_x000a_- Detectivo_x000a_- Detectivo_x000a_- Preventivo_x000a_- Detectivo_x000a_- Preventivo_x000a_- Detectivo_x000a_- Preventivo_x000a_- Preventivo_x000a_- Detectivo_x000a_- Detectivo_x000a__x000a__x000a__x000a__x000a_"/>
    <s v="25%_x000a_25%_x000a_25%_x000a_25%_x000a_15%_x000a_15%_x000a_15%_x000a_25%_x000a_15%_x000a_25%_x000a_15%_x000a_25%_x000a_25%_x000a_15%_x000a_15%_x000a__x000a__x000a__x000a__x000a_"/>
    <s v="- Manual_x000a_- Manual_x000a_- Manual_x000a_- Manual_x000a_- Manual_x000a_- Manual_x000a_- Manual_x000a_- Manual_x000a_- Manual_x000a_- Manual_x000a_- Manual_x000a_- Manual_x000a_- Manual_x000a_- Manual_x000a_- Manual_x000a__x000a__x000a__x000a__x000a_"/>
    <s v="15%_x000a_15%_x000a_15%_x000a_15%_x000a_15%_x000a_15%_x000a_15%_x000a_15%_x000a_15%_x000a_15%_x000a_15%_x000a_15%_x000a_15%_x000a_15%_x000a_15%_x000a__x000a__x000a__x000a__x000a_"/>
    <s v="40%_x000a_40%_x000a_40%_x000a_40%_x000a_30%_x000a_30%_x000a_30%_x000a_40%_x000a_30%_x000a_40%_x000a_30%_x000a_40%_x000a_40%_x000a_30%_x000a_30%_x000a__x000a__x000a__x000a__x000a_"/>
    <s v="- 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_x000a_- 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2994159969279992E-4"/>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_x000a_- Informar por escrito al Subdirector del Sistema Distrital de Archivos, los errores (fallas o deficiencias) en las orientaciones técnicas y seguimiento al cumplimiento de la función archivística, presentados. _x000a_-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_x000a_-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_x000a__x000a__x000a__x000a__x000a__x000a_- Actualizar el riesgo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 Dirección Distrital de Archivo de Bogotá_x000a_- Profesional Universitario y Profesional Especializado de la Subdirección del Sistema Distrital de Archivos   _x000a_- Subdirector del Sistema Distrital de Archivos, Profesional Universitario, Profesional Especializado de la Subdirección del Sistema Distrital de Archivos _x000a_- Director Distrital de Archivo de Bogotá_x000a_Subdirector del Sistema Distrital de Archivos_x0009__x000a_Profesional Universitario y Profesional Especializado de la Subdirección del Sistema Distrital de Archivos_x000a__x000a__x000a__x000a__x000a__x000a_- Dirección Distrital de Archivo de Bogotá"/>
    <s v="-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a_- Correo electrónico a través del cual se informan los errores (fallas o deficiencias) en las orientaciones técnicas y seguimiento al cumplimiento de la función archivística, presentados_x000a_- Evidencia de reunión 4211000-FT-449 de análisis y definición de acciones frente a la materialización del riesgo_x000a_-  Los registros establecidos que evidencien la realización de la asistencia técnica, la visita de seguimiento, el concepto de TRD o TVD, o actualizar el instrumentos de normalización, según corresponda_x000a__x000a__x000a__x000a__x000a__x000a_-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actualizado."/>
    <d v="2023-12-06T00:00:00"/>
    <s v="Identificación del riesgo_x000a_Análisis antes de controles_x000a_Establecimiento de controles_x000a__x000a_"/>
    <s v="Se ajusta el contexto del proceso._x000a_Se actualiza riesgo de la ficha por modificaciones en procedimientos_x000a_Se actualizan controles por actualización de procedimientos_x000a_Se incluyeron los servicios Asistencia técnica en Gestión documental y archivos y  Instrumento técnico en gestión documental y archivos._x000a_Se ajustan causas internas, externas y efectos_x000a_Se actualiza la calificación de la probabilidad debido a la eliminación de conceptos técnicos de contratación"/>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a_(Servicio de Publicación de  los actos y documentos administrativos en el Registro Distrital)"/>
    <s v="-"/>
    <s v="-"/>
    <s v="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x v="0"/>
    <s v="Ejecución y administración de procesos"/>
    <s v="Subdirección de Imprenta Distrital"/>
    <s v="- Falta de actualización de algunos sistemas (interfaz, accesibilidad, disponibilidad) que interactúan con los procesos._x000a_- Desconocimiento de las demás dependencias y entidades distritales, sobre las particularidades de la Subdirección de Imprenta Distrital._x000a__x000a__x000a__x000a__x000a__x000a__x000a__x000a_"/>
    <s v="- La inestabilidad de la conectividad, no disponibilidad de servidores de información y vulnerabilidad en la seguridad informática._x000a__x000a__x000a__x000a__x000a__x000a__x000a__x000a__x000a_"/>
    <s v="- La buena reputación de la Subdirección de Imprenta Distrital y por consiguiente la Secretaría General de la Alcaldía Mayor de Bogotá, D.C., se vería afectada, lo cual generaría desconfianza ante las partes interesadas._x000a_- Afectar a la entidad emisora del acto o documento administrativo o la ciudadanía, al no divulgar o divulgar información errónea sobre decisiones de la Administración Distrital._x000a_- Sanciones para los funcionarios o servidores que intervienen en el proceso_x000a_- Posibles sanciones legales para la Secretaría General de la Alcaldía Mayor de Bogotá D.C_x000a__x000a__x000a__x000a__x000a__x000a_"/>
    <s v="3. Consolidar una gestión pública eficiente, a través del desarrollo de capacidades institucionales, para contribuir a la generación de valor público."/>
    <s v="- Publicación de actos o documentos administrativos en el Registro Distrital (Trámite)_x000a_- Consulta del Registro Distrital (Consulta)_x000a_"/>
    <s v="- Procesos misionales en el Sistema de Gestión de Calidad_x000a__x000a__x000a__x000a_"/>
    <s v="Sin asociación"/>
    <s v="No aplica"/>
    <s v="Media (3)"/>
    <n v="0.6"/>
    <s v="Leve (1)"/>
    <s v="Menor (2)"/>
    <s v="Menor (2)"/>
    <s v="Leve (1)"/>
    <s v="Leve (1)"/>
    <s v="Leve (1)"/>
    <s v="Menor (2)"/>
    <n v="0.4"/>
    <s v="Moderado"/>
    <s v="El proceso estima que el riesgo se ubica en una zona moderada, debido a que la frecuencia con la que se realizó la actividad clave asociada al riesgo se presentó 280 veces al año, sin embargo, ante su materialización, podrían presentarse efectos de relativa relevancia, en la imagen de la entidad a nivel local."/>
    <s v="- 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_x000a_- 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_x000a_- 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_x000a_- 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Detectivo_x000a__x000a__x000a__x000a__x000a__x000a__x000a__x000a__x000a__x000a__x000a__x000a__x000a__x000a__x000a__x000a_"/>
    <s v="25%_x000a_1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30%_x000a__x000a__x000a__x000a__x000a__x000a__x000a__x000a__x000a__x000a__x000a__x000a__x000a__x000a__x000a__x000a_"/>
    <s v="- 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_x000a_- 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2348000000000001"/>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_x000a_-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_x000a_- Realizar la gestión pertinente para publicar Fe de Errata (si aplica) en el siguiente ejemplar del Registro Distrital, informando a la entidad, organismo u órgano de control emisor la corrección del error presentado._x000a_- Realizar la gestión pertinente para que se haga la corrección del acto o documento administrativo y el ejemplar del Registro Distrital emitido_x000a_- Publicar el acto o documento administrativo y el ejemplar del Registro Distrital corregidos en el sistema de información del Registro Distrital - SIRD o en el medio establecido para tal fin_x000a_-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_x000a__x000a__x000a__x000a_- Actualizar el riesgo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 Subdirección Imprenta Distrital_x000a_- Subdirector(a) de Imprenta Distrital_x000a__x000a_- Subdirector(a) de Imprenta Distrital_x000a__x000a_- Subdirector(a) de Imprenta Distrital_x000a__x000a_- Técnico Operativo_x000a_- Subdirector(a) de Imprenta Distrital_x000a__x000a__x000a__x000a__x000a_- Subdirección Imprenta Distrital"/>
    <s v="- Reporte de monitoreo indicando la materialización del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_x000a_-  Archivo PDF del ejemplar del Registro Distrital corregido en el sistema de información del Registro Distrital - SIRD o en el medio dispuesto para tal fin._x000a_- Notificación de publicación del Registro Distrital donde fue incluida la Fe de Errata._x000a_- Archivo PDF del ejemplar del Registro Distrital corregido en el sistema de información del Registro Distrital - SIRD o en el medio dispuesto para tal fin_x000a_- Registro Distrital publicado_x000a_- Correo electrónico de notificación._x000a__x000a__x000a__x000a_-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actualizado."/>
    <d v="2023-12-06T00:00:00"/>
    <s v="Identificación del riesgo_x000a__x000a__x000a__x000a_"/>
    <s v="Se ajusta el contexto del proceso._x000a_Se actualiza las causas externas del mism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x v="0"/>
    <s v="Ejecución y administración de procesos"/>
    <s v="Subdirección de Imprenta Distrital"/>
    <s v="- La imagen institucional se ve afectada ante los usuarios que utilizan el servicio, si este no se presta adecuadamente. (pendiente a hoy)_x000a_- Dificultad en la articulación de actividades comunes a las dependencias_x000a__x000a__x000a__x000a__x000a__x000a__x000a__x000a_"/>
    <s v="- Cambios de características técnicas del producto por parte de los usuarios._x000a_- Falta de recursos que podría darse por los recortes presupuestales, humanos y técnicos que influirían en la no sostenibilidad de los programas e iniciativas de los proyectos de inversión y en los servicios que presta al Secretaría General en el Distrito_x000a__x000a__x000a__x000a__x000a__x000a__x000a__x000a_"/>
    <s v="- Pérdida de credibilidad institucional_x000a_- Desbalance de línea en planta de producción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Procesos misionales en el Sistema de Gestión de Calidad_x000a__x000a__x000a__x000a_"/>
    <s v="Sin asociación"/>
    <s v="No aplica"/>
    <s v="Media (3)"/>
    <n v="0.6"/>
    <s v="Leve (1)"/>
    <s v="Menor (2)"/>
    <s v="Menor (2)"/>
    <s v="Menor (2)"/>
    <s v="Leve (1)"/>
    <s v="Menor (2)"/>
    <s v="Menor (2)"/>
    <n v="0.4"/>
    <s v="Moderado"/>
    <s v="El proceso estima que el riesgo se ubica en una zona moderada, debido a que la frecuencia con la que se realizó la actividad clave asociada al riesgo se presentó 499 veces al año, sin embargo, ante su materialización, podrían presentarse efectos leves  en la operación, cumplimiento e imagen de la entidad a nivel local."/>
    <s v="- 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4211200-FT-372. En caso de evidenciar observaciones, desviaciones o diferencias, procederá a identificar y dar tratamiento de producto NO conforme. De lo contrario, se termina la ejecución del trabajo solicitado. Tipo: Preventivo Implementación: Manual_x000a_- 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4211200-FT-836), la verificación de cintas métricas (4211200-FT-1183) realizado trimestralmente, verificación de requisitos ISO 9001:2015 y buenas prácticas de manufactura BPM (4211200-FT-1128) generado mensualmente y el reporte de limpieza maquinaria (4211200-FT-947) realizado semanalmente. En caso de evidenciar observaciones, desviaciones o diferencias, se procederá a generar acciones para mitigar las dificultades presentadas. De lo contrario, continua el proceso productivo hasta su entrega final.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_x000a_- 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_x000a_- Gestionar la asignación de horas extras para los funcionarios de la Subdirección de Imprenta Distrital que intervienen en el proceso productivo._x000a_- Aprobación de turnos para los funcionarios y servidores de la Subdirección de Imprenta Distrital que intervienen en el proceso productivo._x000a_- Informar al usuario solicitante la reprogramación de entrega realizada al trabajo acordado_x000a_- Gestionar la ejecución de mantenimientos correctivos de la maquinaria_x000a_- Realizar la gestión pertinente para garantizar la entrega oportuna del producto terminado dentro de los tiempos reprogramados_x000a__x000a__x000a__x000a_- Actualizar el riesgo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 Subdirección de Imprenta Distrital_x000a_- Subdirector(a) de Imprenta Distrital_x000a_- Subdirector(a) de Imprenta Distrital_x000a_- Profesional Universitario (Producción)_x000a_- Profesional Universitario (Producción)_x000a_- Profesional Universitario (Producción)_x000a__x000a__x000a__x000a_- Subdirección de Imprenta Distrital"/>
    <s v="- Reporte de monitoreo indicando la materialización del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_x000a_- Reporte novedades nómina para los funcionarios de la Subdirección de Imprenta Distrital a la Dirección de Talento Humano_x000a_- Programación de los turnos para los funcionarios y servidores de la Subdirección de Imprenta Distrital._x000a_- Radicado SIGA de comunicación_x000a_- Ordenes de Servicio de mantenimiento correctivo_x000a_- Orden de Producción_x000a__x000a__x000a__x000a_-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actualizado."/>
    <d v="2023-12-06T00:00:00"/>
    <s v="Identificación del riesgo_x000a_Análisis antes de controles_x000a__x000a__x000a_"/>
    <s v="Se ajusta el contexto del proceso._x000a_Se actualizan las  causas externas del riesgo"/>
    <m/>
    <m/>
    <m/>
    <m/>
    <m/>
    <m/>
    <m/>
    <m/>
    <m/>
    <m/>
    <m/>
    <m/>
    <m/>
    <m/>
    <m/>
    <m/>
    <m/>
    <m/>
    <m/>
    <m/>
    <m/>
    <m/>
    <m/>
    <m/>
    <m/>
    <m/>
    <m/>
    <m/>
    <m/>
    <m/>
    <m/>
    <m/>
    <m/>
  </r>
  <r>
    <x v="4"/>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_x000a_Fase (actividad):  Fortalecer el modelo de operación por procesos de la Secretaría General para mejorar su desempeño"/>
    <s v="-"/>
    <s v="-"/>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x v="0"/>
    <s v="Ejecución y administración de procesos"/>
    <s v="Oficina Asesora de Planeación "/>
    <s v="- Dificultades en la transferencia de conocimiento entre los servidores que se vinculan y retiran de la entidad._x000a_- La información de entrada que se requiere para registrar en el Aplicativo DARUMA no es suficiente, clara o de calidad._x000a_- Errores humanos en la consolidación y digitación de información._x000a_- La información no se encuentra centralizada para su uso._x000a_- Falta de validación de los procesos y dependencias que remiten la información.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_x000a__x000a__x000a__x000a__x000a__x000a__x000a__x000a__x000a_"/>
    <s v="- Resultados e informes incoherentes frente a la gestión realizada por el proceso o la dependencia._x000a_- Posibles hallazgos._x000a_- Afectación de la imagen de las dependencias y del proceso._x000a_- Desgaste administrativo por reprocesos en la información registrada._x000a_- Desconfianza en la información registrada en el Aplicativo DARUMA.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Alta (4)"/>
    <n v="0.8"/>
    <s v="Leve (1)"/>
    <s v="Menor (2)"/>
    <s v="Menor (2)"/>
    <s v="Leve (1)"/>
    <s v="Moderado (3)"/>
    <s v="Menor (2)"/>
    <s v="Moderado (3)"/>
    <n v="0.6"/>
    <s v="Alto"/>
    <s v="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
    <s v="- 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_x000a_- 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_x000a_- 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_x000a_- 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_x000a_- 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Preventivo_x000a__x000a__x000a__x000a__x000a__x000a__x000a__x000a__x000a__x000a__x000a__x000a__x000a__x000a__x000a_"/>
    <s v="25%_x000a_25%_x000a_2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40%_x000a__x000a__x000a__x000a__x000a__x000a__x000a__x000a__x000a__x000a__x000a__x000a__x000a__x000a__x000a_"/>
    <s v="- 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_x000a_- 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_x000a_- 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2207999999999986E-2"/>
    <s v="Menor (2)"/>
    <n v="0.25312499999999999"/>
    <s v="Bajo"/>
    <s v="Se determina la zona de riesgo muy bajo, teniendo en cuenta que se definieron 5 controles para evitar que el riego se presente  y 3 correctivos ante la posible materialización del riesg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_x000a_- Informar al proceso o dependencia la justificación de no haber realizado la retroalimentación y la fecha para realizarla._x000a_-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_x000a__x000a__x000a__x000a__x000a__x000a_- Actualizar e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 Oficina Asesora de Planeación _x000a_- Profesional de la Oficina Asesora de Planeación_x000a_- Profesional de la Oficina Asesora de Planeación_x000a_- Jefe de la Oficina Asesora de Planeación_x000a__x000a__x000a__x000a__x000a__x000a_- Oficina Asesora de Planeación "/>
    <s v="-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Correo electrónico con la justificación_x000a_- Retroalimentación realizada a través del Aplicativo DARUMA_x000a_- Acta del Comité_x000a__x000a__x000a__x000a__x000a__x000a_-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actualizado."/>
    <d v="2023-12-15T00:00:00"/>
    <s v="_x000a__x000a_Establecimiento de controles_x000a_Evaluación de controles_x000a_"/>
    <s v="Se actualizaron los controles definidos teniendo en cuenta que los procedimientos 4202000-PR-002, 4202000-PR-005, 4202000-PR-214 fueron actualizados._x000a_Se incluyó un nuevo control relacionado con el procedimiento 4202000-PR-389 sobre la retroalimentación a los indicadores institucionales."/>
    <m/>
    <m/>
    <m/>
    <m/>
    <m/>
    <m/>
    <m/>
    <m/>
    <m/>
    <m/>
    <m/>
    <m/>
    <m/>
    <m/>
    <m/>
    <m/>
    <m/>
    <m/>
    <m/>
    <m/>
    <m/>
    <m/>
    <m/>
    <m/>
    <m/>
    <m/>
    <m/>
    <m/>
    <m/>
    <m/>
    <m/>
    <m/>
    <m/>
  </r>
  <r>
    <x v="4"/>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_x000a_Fase (actividad): Actualizar e implementar la política ambiental de la Secretaría General"/>
    <s v="-"/>
    <s v="-"/>
    <s v="Posibilidad de afectación reputacional por pérdida de la credibilidad en el compromiso ambiental de la Entidad, debido a decisiones erróneas o no acertadas en la formulación del PIGA y su plan de acción"/>
    <x v="0"/>
    <s v="Ejecución y administración de procesos"/>
    <s v="Dirección Administrativa y Financiera"/>
    <s v="- Inadecuada determinación de los controles operacionales para mitigar los impactos y riesgos ambientales._x000a_- No contar con la línea base de implementación del PIGA de la vigencia anterior._x000a_- Dificultad en la apropiación de políticas ambientales._x000a_- Omisiones en la Identificación de aspectos y valoración de Impactos._x000a_- Las personas que formulan el PIGA y su plan de acción no tienen los conocimientos requeridos o suficientes._x000a_- Alta rotación de personal y dificultades en la transferencia de conocimiento entre los servidores y/o contratistas que participan en el proceso, en virtud de vinculación, retiro o reasignación de roles._x000a__x000a__x000a__x000a_"/>
    <s v="- Cambios constantes en la normativa aplicable al proceso. _x000a_- Demora por parte de los entes de control en materia ambiental en la atención de los trámites y requerimientos de la Secretaría General._x000a_- Afectación de la formulación del Plan, debido a emergencias sanitarias/pandemias_x000a__x000a__x000a__x000a__x000a__x000a__x000a_"/>
    <s v="- Pérdida o inadecuada utilización de recursos._x000a_- Pérdida de imagen institucional por inadecuado manejo ambiental en las sedes de la Secretaría General. _x000a_- Posibles hallazgos por parte de las autoridades, entes o instancias de control ambiental._x000a_- Falencias en la implementación del Sistema de Gestión Ambiental de la Entidad._x000a_- Falencia en la formulación de metas para el siguiente cuatrieni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Leve (1)"/>
    <s v="Menor (2)"/>
    <s v="Menor (2)"/>
    <s v="Leve (1)"/>
    <s v="Leve (1)"/>
    <s v="Menor (2)"/>
    <s v="Menor (2)"/>
    <n v="0.4"/>
    <s v="Bajo"/>
    <s v="Se determina la probabilidad muy baja, ya que la actividad que conlleva el riesgo se ejecuta como máximos 1 vez por año. El impacto (2 menor) obedece a un posible pago de sanciones económicas por incumplimiento en la normatividad aplicable ante un ente  regulador y/o indemnizaciones a terceros. No se incumplen las metas y objetivos institucionales"/>
    <s v="- 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_x000a_- 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_x000a_- 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_x000a_- 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_x000a_- 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enor (2)"/>
    <n v="0.22500000000000003"/>
    <s v="Bajo"/>
    <s v="Dado que el riesgo se ubicaba en una zona baja desde la valoración inicial, las actividades de control contribuyen a mantener la probabilidad muy baja y el impacto menor.  Por lo tanto el resultado después de los controles continúa siendo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_x000a_- Realizar la propuesta de ajustes al documento PIGA y/o su plan de acción_x000a_- Presentar la nueva versión del  documento PIGA y/o su plan de acción en la Mesa Técnica de Apoyo en Gestión Ambiental y en el Comité Institucional de Gestión y Desempeño y una vez aprobado realizar la publicación y socialización._x000a__x000a__x000a__x000a__x000a__x000a__x000a_- Actualizar el riesgo Posibilidad de afectación reputacional por pérdida de la credibilidad en el compromiso ambiental de la Entidad, debido a decisiones erróneas o no acertadas en la formulación del PIGA y su plan de acción"/>
    <s v="- Dirección Administrativa y Financiera_x000a_- Director(a) Administrativo y Financiero - Gestor Ambiental_x000a_- Director(a) Administrativo y Financiero - Gestor Ambiental_x000a__x000a__x000a__x000a__x000a__x000a__x000a_- Dirección Administrativa y Financiera"/>
    <s v="- Reporte de monitoreo indicando la materialización del riesgo de Posibilidad de afectación reputacional por pérdida de la credibilidad en el compromiso ambiental de la Entidad, debido a decisiones erróneas o no acertadas en la formulación del PIGA y su plan de acción_x000a_- Propuesta documento PIGA y/o su plan de acción_x000a_- Documento PIGA y/o su plan de acción actualizado, publicado en página web - Botón de transparencia y socializado._x000a__x000a__x000a__x000a__x000a__x000a__x000a_- Riesgo de Posibilidad de afectación reputacional por pérdida de la credibilidad en el compromiso ambiental de la Entidad, debido a decisiones erróneas o no acertadas en la formulación del PIGA y su plan de acción, actualizado."/>
    <d v="2023-12-15T00:00:00"/>
    <s v="Identificación del riesgo_x000a_Análisis antes de controles_x000a_Establecimiento de controles_x000a_Evaluación de controles_x000a_Tratamiento del riesgo"/>
    <s v="En el marco del nuevo modelo de operación por procesos, se migra el presente riesgo del proceso Gestión de Servicios administrativos al nuevo proceso Fortalecimiento Institucional."/>
    <m/>
    <m/>
    <m/>
    <m/>
    <m/>
    <m/>
    <m/>
    <m/>
    <m/>
    <m/>
    <m/>
    <m/>
    <m/>
    <m/>
    <m/>
    <m/>
    <m/>
    <m/>
    <m/>
    <m/>
    <m/>
    <m/>
    <m/>
    <m/>
    <m/>
    <m/>
    <m/>
    <m/>
    <m/>
    <m/>
    <m/>
    <m/>
    <m/>
  </r>
  <r>
    <x v="5"/>
    <s v="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
    <s v="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Gestionar alianzas y / o acciones de Relacionamiento Internacional, previa aprobación con el sector/entidad y/o la Alcaldía y actores internacionales para el Distrito."/>
    <s v="-"/>
    <s v="-"/>
    <s v="Posibilidad de afectación reputacional por información inoportuna, deficiente o insuficiente, debido a errores (fallas o deficiencias) en el reporte de la información o en la gestión de relacionamiento y cooperación  internacional de los sectores y/o entidades"/>
    <x v="0"/>
    <s v="Ejecución y administración de procesos"/>
    <s v="Dirección Distrital de Relaciones Internacionales "/>
    <s v="- Los sistemas de información son aislados. Se recopila la misma información varias veces y al no tener mecanismos estándar de comunicación no es posible orquestar servicios más complejos que puedan ser reutilizados y de mayor valor para la entidad._x000a__x000a__x000a__x000a__x000a__x000a__x000a__x000a__x000a_"/>
    <s v="- La inestabilidad de la conectividad, indisponibilidad de servidores de información y vulnerabilidad en la seguridad informática._x000a__x000a__x000a__x000a__x000a__x000a__x000a__x000a__x000a_"/>
    <s v="- Perdida de credibilidad y reputación de la DDRI con actores Locales, Nacionales e Internacionales.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
    <s v="- -- Ningún trámite y/o procedimiento administrativo_x000a__x000a_"/>
    <s v="- Procesos estratégicos en el Sistema de Gestión de Calidad_x000a__x000a__x000a__x000a_"/>
    <s v="Sin asociación"/>
    <s v="No aplica"/>
    <s v="Baja (2)"/>
    <n v="0.4"/>
    <s v="Leve (1)"/>
    <s v="Menor (2)"/>
    <s v="Leve (1)"/>
    <s v="Leve (1)"/>
    <s v="Leve (1)"/>
    <s v="Leve (1)"/>
    <s v="Menor (2)"/>
    <n v="0.4"/>
    <s v="Moderado"/>
    <s v="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_x000a_El resultado obtenido de una probabilidad baja  (2), con un impacto menor (2), en relación con el cumplimiento de metas y objetivos de la Entidad obteniendo resultado moderado."/>
    <s v="- 1 El procedimiento 42120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_x000a_- 2 El procedimiento 4212000-PR-202 &quot;Relacionamiento y Cooperación Internacional&quot; en la actividad 3 indica que El profesional de la Dirección Distrital de Relaciones Internacionales, autorizado(a) por el Manual Específico de Funciones , cuando se requiera la acción de  el relacionamiento/ cooperación Internacional con el sector/entidad y el actor internacional. Valida que el relacionamiento y/o cooperación internacional, cumpla con los lineamientos establecidos. .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4211000-FT-449 con los ajustes realizados. Tipo: Detectivo Implementación: Manual_x000a_- 3 El procedimiento 42120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4211000-FT-449 con recomendaciones a la(s) entidad (e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_x000a_- 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1759999999999998"/>
    <s v="Leve (1)"/>
    <n v="0.16875000000000001"/>
    <s v="Bajo"/>
    <s v="Teniendo en cuenta los controles aplicados al proceso, el resultado frente a la probabilidad del riesgo (según mapa de calor), se ubica en una zona baja (probabilidad  1 e  Impacto 1), en consecuencia la zona resultante es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oportuna, deficiente o insuficiente, debido a errores (fallas o deficiencias) en el reporte de la información o en la gestión de relacionamiento y cooperación  internacional de los sectores y/o entidades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en el proceso de aprobar  el relacionamiento y cooperación internacional._x000a_- Realizar reuniones periódicas de seguimiento a  las actividades de relacionamiento y cooperación  ( Reuniones de área), para asegurar, que el desarrollo de la actividad de cooperación se realice según lo aprobado._x000a__x000a__x000a__x000a__x000a__x000a_- Actualizar el riesgo Posibilidad de afectación reputacional por información inoportuna, deficiente o insuficiente, debido a errores (fallas o deficiencias) en el reporte de la información o en la gestión de relacionamiento y cooperación  internacional de los sectores y/o entidades"/>
    <s v="- Dirección Distrital de Relaciones Internacionales _x000a_- Profesional de la Dirección Distrital de Relaciones Internacionales_x000a_- Director(a) Distrital de Relaciones Internacionales / Subdirección de Proyección Internacional_x000a_- Director(a) Distrital de Relaciones Internacionales / Subdirección de Proyección Internacional_x000a__x000a__x000a__x000a__x000a__x000a_- Dirección Distrital de Relaciones Internacionales "/>
    <s v="- Reporte de monitoreo indicando la materialización del riesgo de Posibilidad de afectación reputacional por información inoportuna, deficiente o insuficiente, debido a errores (fallas o deficiencias) en el reporte de la información o en la gestión de relacionamiento y cooperación  internacional de los sectores y/o entidades_x000a_- Registro en Matriz de Relacionamiento y cooperación_x000a_-  Correo electrónico de ajuste y/o documento final de ajuste._x000a_- Correo electrónico, según aplique_x000a__x000a__x000a__x000a__x000a__x000a_- Riesgo de Posibilidad de afectación reputacional por información inoportuna, deficiente o insuficiente, debido a errores (fallas o deficiencias) en el reporte de la información o en la gestión de relacionamiento y cooperación  internacional de los sectores y/o entidades, actualizado."/>
    <d v="2023-12-01T00:00:00"/>
    <s v="_x000a__x000a_Establecimiento de controles_x000a__x000a_"/>
    <s v="Se actualizaron los centros de costos de los documentos asociados a los controles, conforme a los lineamientos establecidos y a lo publicado en el aplicativo Daruma."/>
    <m/>
    <m/>
    <m/>
    <m/>
    <m/>
    <m/>
    <m/>
    <m/>
    <m/>
    <m/>
    <m/>
    <m/>
    <m/>
    <m/>
    <m/>
    <m/>
    <m/>
    <m/>
    <m/>
    <m/>
    <m/>
    <m/>
    <m/>
    <m/>
    <m/>
    <m/>
    <m/>
    <m/>
    <m/>
    <m/>
    <m/>
    <m/>
    <m/>
  </r>
  <r>
    <x v="5"/>
    <s v="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
    <s v="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Realizar el acompañamiento y monitoreo durante la implementación de la acción, programa o proyecto de cooperación, relacionamiento y posicionamiento internacional"/>
    <s v="-"/>
    <s v="-"/>
    <s v="Posibilidad de afectación reputacional por información inoportuna, deficiente o insuficiente, debido a errores (fallas o deficiencias) en el reporte de la información o en la gestión de relacionamiento y posicionamiento  internacional de los sectores y/o entidades"/>
    <x v="0"/>
    <s v="Usuarios, productos y prácticas"/>
    <s v="Dirección Distrital de Relaciones Internacionales "/>
    <s v="- Falta de información y apropiación de los objetivos de desarrollo y transformación de ciudad. La cultura organizacional está centrada en los procesos y procedimientos en los cuales cada quien interviene._x000a__x000a__x000a__x000a__x000a__x000a__x000a__x000a__x000a_"/>
    <s v="- Falta de continuidad en los programas y proyectos entre administraciones_x000a__x000a__x000a__x000a__x000a__x000a__x000a__x000a__x000a_"/>
    <s v="- Pérdida de confianza por parte de los actores Internacionales y por lo tanto Bogotá pierde relevancia en dicho ámbito.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
    <s v="- -- Ningún trámite y/o procedimiento administrativo_x000a__x000a_"/>
    <s v="- Procesos misionales en el Sistema de Gestión de Calidad_x000a__x000a__x000a__x000a_"/>
    <s v="Sin asociación"/>
    <s v="No aplica"/>
    <s v="Baja (2)"/>
    <n v="0.4"/>
    <s v="Leve (1)"/>
    <s v="Menor (2)"/>
    <s v="Leve (1)"/>
    <s v="Leve (1)"/>
    <s v="Leve (1)"/>
    <s v="Leve (1)"/>
    <s v="Menor (2)"/>
    <n v="0.4"/>
    <s v="Moderado"/>
    <s v="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oderada  (probabilidad 2 e Impacto 2), considerando para ello los controles establecidos  en términos de seguimiento y monitoreo a las actividades que se desarrollan a través de los procedimientos."/>
    <s v="- 1 El procedimiento  42120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4211000-FT-449 con la retroalimentación efectuada y ajustes realizados. Tipo: Preventivo Implementación: Manual_x000a_- 2 El procedimiento  42120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n las recomendaciones para consideración de las partes si es el caso. De lo contrario,  deja correo electrónico y Evidencia Reunión 4211000-FT-449 con la retroalimentación efectuada y ajustes realizados.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Tipo: Correctivo Implementación: Manual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en el proceso de aprobar  el relacionamiento y cooperación internacional. Tipo: Correctivo Implementación: Manual_x000a_- 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 reuniones periódicas de seguimiento a  las actividades de relacionamiento y cooperación  ( Reuniones de área), para asegurar, que el desarrollo de la actividad de cooperación se realice según lo aprobad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Teniendo en cuenta los controles aplicados al proceso, el resultado frente a la probabilidad del riesgo (según mapa de calor), se ubica en una zona baja (probabilidad muy baja  1   Impacto leve 1)._x000a_Es de señalar que, ante su potencial materialización, podrían disminuirse los efectos, aplicando las acciones de contingencia, mitigando el impacto en el objetivo del proceso de Internacionalización."/>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oportuna, deficiente o insuficiente, debido a errores (fallas o deficiencias) en el reporte de la información o en la gestión de relacionamiento y posicionamiento  internacional de los sectores y/o entidades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frente a las acciones de Posicionamiento Internacional._x000a_- Gestionar los aspectos relacionados con el monitoreo y seguimiento de  la implementación de acciones de Posicionamiento Internacional_x000a_- Actualizar el mapa de riesgos Gestión de Alianzas e Internacionalización de Bogotá_x000a__x000a__x000a__x000a__x000a_- Actualizar el riesgo Posibilidad de afectación reputacional por información inoportuna, deficiente o insuficiente, debido a errores (fallas o deficiencias) en el reporte de la información o en la gestión de relacionamiento y posicionamiento  internacional de los sectores y/o entidades"/>
    <s v="- Dirección Distrital de Relaciones Internacionales _x000a_- Dirección Distrital de Relaciones Internacionales _x000a_- Profesional de la Dirección Distrital de Relaciones Internacionales_x000a_- Profesional de  la Dirección Distrital de Relaciones Internacionales  y/o Subdirección de proyección Internacional_x000a_- Director(a) Distrital de Relaciones Internacionales / Subdirección de Proyección Internacional_x000a__x000a__x000a__x000a__x000a_- Dirección Distrital de Relaciones Internacionales "/>
    <s v="- Reporte de monitoreo indicando la materialización del riesgo de Posibilidad de afectación reputacional por información inoportuna, deficiente o insuficiente, debido a errores (fallas o deficiencias) en el reporte de la información o en la gestión de relacionamiento y posicionamiento  internacional de los sectores y/o entidades_x000a_- Correo de evidencia de la reunión_x000a__x000a_- Correo y /o  documento de ajuste a las observaciones realizadas _x000a__x000a_- Acta de reuniones realizadas y/o evidencia de reunión virtual_x000a_- Mapa de riesgo  Gestión de Alianzas e Internacionalización de Bogotá, actualizado._x000a__x000a__x000a__x000a__x000a_- Riesgo de Posibilidad de afectación reputacional por información inoportuna, deficiente o insuficiente, debido a errores (fallas o deficiencias) en el reporte de la información o en la gestión de relacionamiento y posicionamiento  internacional de los sectores y/o entidades, actualizado."/>
    <d v="2023-12-01T00:00:00"/>
    <s v="_x000a__x000a_Establecimiento de controles_x000a__x000a_"/>
    <s v="Se ajustaron los centros de costos de los documentos asociados a los controles, conforme a lo publicado en el aplicativo Daruma."/>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x v="0"/>
    <s v="Ejecución y administración de procesos"/>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Alta (4)"/>
    <n v="0.8"/>
    <s v="Catastrófico (5)"/>
    <s v="Mayor (4)"/>
    <s v="Mayor (4)"/>
    <s v="Mayor (4)"/>
    <s v="Leve (1)"/>
    <s v="Moderado (3)"/>
    <s v="Catastrófico (5)"/>
    <n v="1"/>
    <s v="Extremo"/>
    <s v="El proceso estima que el riesgo se ubica en una zona extrem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_x0009_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ayor (4)"/>
    <n v="0.75"/>
    <s v="Alto"/>
    <s v="El proceso estima que el riesgo se ubica en una zona alt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 Actualizar el riesg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 Dirección de Contratación_x000a_- Director(a) de Contratación_x000a_- Director(a) de Contratación_x000a_- Director(a) de Contratación_x000a__x000a__x000a__x000a__x000a__x000a_- Dirección de Contratación"/>
    <s v="-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x v="0"/>
    <s v="Ejecución y administración de procesos"/>
    <s v="Dirección de Contratación"/>
    <s v="- Alta rotación de personal generando retrasos en la curva de aprendizaje._x000a_- Debilidad de las estrategias de sensibilización y apropiación de las normas, directrices, modelos y sistemas_x000a_- Falta de aplicación de guías, manuales y procedimientos por parte de las áreas técnicas enfocados a la estructuración y/o revisión de documentos en la etapa precontractual, contractual y postcontractual_x000a_- Vacíos en la estructuración del proceso de selección en lo referente a los criterios técnicos, económicos, financieros y jurídicos.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Pérdida de credibilidad en la evaluación en los procesos de selección que adelanta la Secretaría General._x000a_- Incumplimiento de las metas y objetivos institucionales, afectando el cumplimiento en la metas regionales._x000a_- Sanciones por parte de un ente de control u otro ente regulador derivadas de un proceso de selección fallido._x000a_- Detrimento patrimonial por la utilización de recursos financieros que no satisfacen las necesidades iniciales._x000a_- Disposición de recursos financieros adicionales a fin de satisfacer las necesidades insatisfechas por una inadecuada selección de los oferente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Mayor (4)"/>
    <s v="Mayor (4)"/>
    <s v="Mayor (4)"/>
    <s v="Leve (1)"/>
    <s v="Leve (1)"/>
    <s v="Moderado (3)"/>
    <s v="Mayor (4)"/>
    <n v="0.8"/>
    <s v="Alto"/>
    <s v="El proceso estima que el riesgo se ubica en una zona alta, debido a que la frecuencia con la que se realizó la actividad clave asociada al riesgo se presentó 71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_x000a_- 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_x000a_-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_x000a__x000a__x000a__x000a__x000a__x000a__x000a__x000a__x000a__x000a__x000a__x000a__x000a__x000a__x000a__x000a__x000a__x000a_"/>
    <s v="- Director de Contratación _x000a_- Director de Contratación 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15/12/2024_x000a_15/12/2024_x000a__x000a__x000a__x000a__x000a__x000a__x000a__x000a__x000a__x000a__x000a__x000a__x000a__x000a__x000a__x000a__x000a__x000a_"/>
    <s v="-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_x000a_- Actualizar el riesgo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 Dirección de Contratación_x000a_- Director(a) de Contratación_x000a_- Director(a) de Contratación_x000a__x000a__x000a__x000a__x000a__x000a__x000a_- Dirección de Contratación"/>
    <s v="-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_x000a_-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supervisión inadecuada de los contratos y/o convenios "/>
    <x v="0"/>
    <s v="Ejecución y administración de procesos"/>
    <s v="Dirección de Contratación "/>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Detrimento patrimonial por la utilización de recursos financieros para pagar servicios o productos que no cumplen con los requisitos técnicos solicitados en el marco de la ejecución del contra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Moderado (3)"/>
    <s v="Menor (2)"/>
    <s v="Mayor (4)"/>
    <s v="Menor (2)"/>
    <s v="Moderado (3)"/>
    <s v="Moderado (3)"/>
    <s v="Mayor (4)"/>
    <n v="0.8"/>
    <s v="Alto"/>
    <s v="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Aleatoria_x000a_- Aleatori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33599999999999997"/>
    <s v="Moderado (3)"/>
    <n v="0.45000000000000007"/>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supervisión inadecuada de los contratos y/o convenios "/>
    <s v="- Dirección de Contratación _x000a_- Director(a) de Contratación_x000a_- Director(a) de Contratación_x000a__x000a__x000a__x000a__x000a__x000a__x000a_- Dirección de Contratación "/>
    <s v="- Reporte de monitoreo indicando la materialización del riesgo de Posibilidad de afectación económica (o presupuestal) por fallo en firme de detrimento patrimonial por parte de entes de control, debido a supervisión inadecuada de los contratos y/o convenios 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supervisión inadecuada de los contratos y/o convenios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1"/>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1"/>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Tramitar la liquidación y/o terminación del contrato o convenio (si a ello hubiere lugar)"/>
    <s v="-"/>
    <s v="-"/>
    <s v="Posibilidad de afectación reputacional por sanción disciplinaria por parte de entes de Control, debido a  la supervisión inadecuada para adelantar el proceso de liquidación de los contratos o convenios que así lo requieran"/>
    <x v="0"/>
    <s v="Ejecución y administración de procesos"/>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aplicación de guías, manuales y procedimientos por parte de las áreas técnicas enfocados a la estructuración y/o revisión de documentos en la etapa precontractual, contractual y postcontractual_x000a_- Falta de conocimiento en el manejo de las herramientas contractuales existentes para adelantar los procesos y hacer seguimiento a los contratos que celebre la entidad.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Cambio constante de las plataformas establecidas para llevar a cabo procesos de contratación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oderado (3)"/>
    <s v="Menor (2)"/>
    <s v="Mayor (4)"/>
    <s v="Leve (1)"/>
    <s v="Leve (1)"/>
    <s v="Moderado (3)"/>
    <s v="Mayor (4)"/>
    <n v="0.8"/>
    <s v="Alto"/>
    <s v="El proceso estima que el riesgo se ubica en una zona alta, debido a que la frecuencia con la que se realizó la actividad clave asociada al riesgo se presentó 304 veces en el último año, sin embargo, ante su materialización, podrían presentarse efectos significativos ante la emisión de conceptos que no se ajusten adecuadamente a la normatividad vigente."/>
    <s v="- 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Adelantar mesas bimestrales con los enlaces de las áreas ordenadoras del gasto a fin de realizar seguimiento a la liquidación de los contratos en los tiempos establecidos por la norma y resolver dudas respecto a este tema._x000a__x000a__x000a__x000a__x000a__x000a__x000a__x000a__x000a__x000a__x000a__x000a__x000a__x000a__x000a__x000a__x000a__x000a__x000a_"/>
    <s v="- Director de Contratación 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_x000a_-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_x000a_- Solicitar las medidas jurídicas y/o administrativas que permitan el restablecimiento de la situación generada por la materialización del riesgo._x000a__x000a__x000a__x000a__x000a__x000a__x000a_- Actualizar el riesgo Posibilidad de afectación reputacional por sanción disciplinaria por parte de entes de Control, debido a  la supervisión inadecuada para adelantar el proceso de liquidación de los contratos o convenios que así lo requieran"/>
    <s v="- Dirección de Contratación_x000a_- Director(a) de Contratación_x000a_- Director(a) de Contratación_x000a__x000a__x000a__x000a__x000a__x000a__x000a_- Dirección de Contratación"/>
    <s v="-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_x000a_- Solicitud radicada de informe de actividades de liquidación al supervisor del contrato o convenio_x000a_- Comunicación de solicitud de medidas jurídicas y/o administrativas que permitan el restablecimiento de la situación generada por la materialización del riesgo._x000a__x000a__x000a__x000a__x000a__x000a__x000a_- Riesgo de Posibilidad de afectación reputacional por sanción disciplinaria por parte de entes de Control, debido a  la supervisión inadecuada para adelantar el proceso de liquidación de los contratos o convenios que así lo requieran,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as garantías contractuales"/>
    <s v="-"/>
    <s v="-"/>
    <s v="Posibilidad de afectación económica (o presupuestal) por fallos judiciales y/o sanciones de entes de control, debido a incumplimiento legal en la aprobación del perfeccionamiento y ejecución contractual "/>
    <x v="0"/>
    <s v="Ejecución y administración de procesos"/>
    <s v="Dirección de Contratación"/>
    <s v="- Debilidad de las estrategias de sensibilización y apropiación de las normas, directrices, modelos y sistemas_x000a_- Alta rotación de personal generando retrasos en la curva de aprendizaje._x000a_- Falta de conocimiento en el manejo de las herramientas contractuales existentes para adelantar los procesos y hacer seguimiento a los contratos que celebre la entidad._x000a__x000a__x000a__x000a__x000a__x000a__x000a_"/>
    <s v="- Cambios constantes en la normativa y falta de claridad en la interpretación de la misma._x000a__x000a__x000a__x000a__x000a__x000a__x000a__x000a__x000a_"/>
    <s v="- Sanción por parte de un ente de control u otro ente regulador._x000a_- Afectación económica por no respaldar los compromisos contractuales que la entidad adquirió_x000a_- Incumplimiento de las obligaciones de la entidad para asegurar  la correcta ejecución de las obligaciones contractuales por la falta o deficiente verificación de los requisitos de perfeccionamiento de los contratos o conveni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Moderado (3)"/>
    <s v="Moderado (3)"/>
    <s v="Mayor (4)"/>
    <s v="Leve (1)"/>
    <s v="Leve (1)"/>
    <s v="Menor (2)"/>
    <s v="Mayor (4)"/>
    <n v="0.8"/>
    <s v="Alto"/>
    <s v="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_x000a_- 2 El procedimiento de Gestión de Garantías Contractuales 4231000-PR-347, indica que el profesional de la Dirección de Contratación autorizado (a) por el Director(a) de Contratación, cada vez que se requiera gestionar una garantía contractual, revisa que_x000a_Descripción_x0009_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_x000a_- 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_x000a_-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2/2024_x000a_01/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_x000a_- Solicitar a los funcionarios encargados de adelantar el procedimiento, la presentación de un informe en donde describan jurídicamente el alcance de la materialización del riesgo en cada caso y propongan la subsanación del mismo._x000a_- Tomar las medidas jurídicas y/o administrativas que permitan el restablecimiento de la situación generada por la materialización del riesgo._x000a__x000a__x000a__x000a__x000a__x000a__x000a_- Actualizar el riesgo Posibilidad de afectación económica (o presupuestal) por fallos judiciales y/o sanciones de entes de control, debido a incumplimiento legal en la aprobación del perfeccionamiento y ejecución contractual "/>
    <s v="- Dirección de Contratación_x000a_- Director(a) de Contratación_x000a_- Director(a) de Contratación_x000a__x000a__x000a__x000a__x000a__x000a__x000a_- Dirección de Contratación"/>
    <s v="- Reporte de monitoreo indicando la materialización del riesgo de Posibilidad de afectación económica (o presupuestal) por fallos judiciales y/o sanciones de entes de control, debido a incumplimiento legal en la aprobación del perfeccionamiento y ejecución contractual _x000a_- Solicitud radicada bajo memorando que describa jurídicamente el alcance de la materialización del riesgo en cada caso y contenga la propuesta de subsanación del mismo._x000a_- Documento de medida jurídicas y/o administrativas que permitan el restablecimiento de la situación generada por la materialización del riesgo._x000a__x000a__x000a__x000a__x000a__x000a__x000a_- Riesgo de Posibilidad de afectación económica (o presupuestal) por fallos judiciales y/o sanciones de entes de control, debido a incumplimiento legal en la aprobación del perfeccionamiento y ejecución contractual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reputacional por sanción de un ente de control o regulador, debido a errores (fallas o deficiencias) en la generación de la cuenta mensual de almacén con destino a la Subdirección Financiera."/>
    <x v="0"/>
    <s v="Ejecución y administración de procesos"/>
    <s v="Subdirección de Servicios Administrativos"/>
    <s v="- Dificultad en la articulación de actividades comunes a las dependencias._x000a_- Los comprobantes de ingreso y egreso de bienes y consolidados que se requieren para preparar y generar la cuenta de almacén  no son oportunos, suficientes, claros, completos o de calidad._x000a_- La información de entrada que se requiere para desarrollar las actividades no es completa o de calidad._x000a_- Omisión o incumplimiento de procedimientos para agilizar trámites._x000a__x000a__x000a__x000a__x000a__x000a_"/>
    <s v="- Fallas  en software. _x000a_- Las herramientas tecnológicas son insuficientes para atender las necesidades del proceso (Hardware: Equipos y herramientas. Software, sistemas de información aplicativos y soluciones ofimáticas es insuficiente._x000a__x000a__x000a__x000a__x000a__x000a__x000a__x000a_"/>
    <s v="- Entrega inoportuna de la cuenta mensual de almacén a la Subdirección Financiera._x000a_- Retraso en el cierre contable mensual. _x000a_- Retraso en la apertura de almacén._x000a_- Incumplimiento de términos para el reporte a la Secretaría Distrital de Hacienda._x000a__x000a_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Baja (2)"/>
    <n v="0.4"/>
    <s v="Leve (1)"/>
    <s v="Leve (1)"/>
    <s v="Menor (2)"/>
    <s v="Leve (1)"/>
    <s v="Menor (2)"/>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significativos, en el pago de indemnizaciones por acciones legales en los procesos disciplinarios."/>
    <s v="- 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Tipo: Preventivo Implementación: Manual_x000a_- 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sanción de un ente de control o regulador, debido a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geniera(o) desarrollador(a) del SAI - SAE para realizar las modificaciones pertinentes. _x000a_- Remisión de la cuenta con los ajustes requeridos._x000a__x000a__x000a__x000a__x000a__x000a_- Actualizar el riesgo Posibilidad de afectación reputacional por sanción de un ente de control o regulador, debido a errores (fallas o deficiencias) en la generación de la cuenta mensual de almacén con destino a la Subdirección Financiera."/>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Reporte de monitoreo indicando la materialización del riesgo de Posibilidad de afectación reputacional por sanción de un ente de control o regulador, debido a errores (fallas o deficiencias) en la generación de la cuenta mensual de almacén con destino a la Subdirección Financiera._x000a_- Documentos revisados y escaneados en el SAI_x000a_- Correo con solicitud soporte del sistema de Información SAI a OTIC_x000a_- Documentos revisados y escaneados en el SAI_x000a__x000a__x000a__x000a__x000a__x000a_- Riesgo de Posibilidad de afectación reputacional por sanción de un ente de control o regulador, debido a errores (fallas o deficiencias) en la generación de la cuenta mensual de almacén con destino a la Subdirección Financiera., actualizado."/>
    <d v="2023-12-07T00:00:00"/>
    <s v="_x000a_Análisis antes de controles_x000a__x000a__x000a_"/>
    <s v="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1"/>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1"/>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Gestionar el mantenimiento de bienes muebles e inmuebles_x000a_Fase (componente): Sedes adecuadas."/>
    <s v="-"/>
    <s v="-"/>
    <s v="Posibilidad de afectación reputacional por ausencia o retrasos  en los mantenimientos de las edificaciones, maquinaria y equipos de la Entidad, debido a decisiones erróneas o no acertadas en la priorización para su intervención"/>
    <x v="0"/>
    <s v="Ejecución y administración de procesos"/>
    <s v="Subdirección de Servicios Administrativos"/>
    <s v="- Dificultades en el  seguimiento  frente al estado de avance de los contratos de mantenimiento suscritos y en ejecución, pertenecientes al proceso._x000a_- Inadecuada planeación para el mantenimiento_x000a_- Alta rotación de personal y dificultades en la transferencia de conocimiento entre los servidores y/o contratistas que participan en el proceso, en virtud de vinculación, retiro o reasignación de roles._x000a_- Se requiere revisar, ajustar, simplificar actividades y reasignar labores internas, en la información documentada del proceso._x000a__x000a__x000a__x000a__x000a__x000a_"/>
    <s v="- Riesgos de daño a la infraestructura física de la entidad por situaciones de orden público y/o desastres naturales._x000a_- Falta de recursos que podría darse por los recortes presupuestales que influiría notablemente en la sostenibilidad del proceso._x000a_- Los clientes pueden realizar solicitudes fuera del alcance del proceso y hacer evaluaciones subjetivas._x000a__x000a__x000a__x000a__x000a__x000a__x000a_"/>
    <s v="- Detrimento patrimonial_x000a_- Insatisfacción por parte de los usuarios interno y externos_x000a_- Pérdida de confianza por parte de los usuarios internos y externo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16. Paz, justicia e instituciones sólidas"/>
    <s v="7873 Fortalecimiento de la capacidad institucional de la Secretaría General"/>
    <s v="Alta (4)"/>
    <n v="0.8"/>
    <s v="Menor (2)"/>
    <s v="Mayor (4)"/>
    <s v="Menor (2)"/>
    <s v="Moderado (3)"/>
    <s v="Moderado (3)"/>
    <s v="Menor (2)"/>
    <s v="Mayor (4)"/>
    <n v="0.8"/>
    <s v="Alto"/>
    <s v="El proceso estima que el riesgo se ubica en una zona alta, debido a que la frecuencia con la que se realizó la actividad clave asociada al riesgo se presentó 1457 veces en el último año, sin embargo, ante su materialización, podrían presentarse efectos significativos, en el pago de indemnizaciones por acciones legales en los procesos disciplinarios."/>
    <s v="- 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_x000a_- 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_x000a_- 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_x000a_- 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_x000a_- 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_x000a_- 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_x000a_- 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_x000a_- 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Detectivo_x000a_- Detectivo_x000a_- Detectivo_x000a_- Detectivo_x000a__x000a__x000a__x000a__x000a__x000a__x000a__x000a__x000a__x000a__x000a__x000a_"/>
    <s v="25%_x000a_25%_x000a_25%_x000a_25%_x000a_1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30%_x000a_30%_x000a_30%_x000a_30%_x000a__x000a__x000a__x000a__x000a__x000a__x000a__x000a__x000a__x000a__x000a__x000a_"/>
    <s v="- 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Tipo: Correctivo Implementación: Manual_x000a_- 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893567999999998E-2"/>
    <s v="Moderado (3)"/>
    <n v="0.4500000000000000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 v="Reducir"/>
    <s v="- Actualizar el procedimiento PR-379 Mantenimiento de Equipos con respecto condiciones generales y revisión de controles definido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_x000a_- Reformular la priorización  de los mantenimientos de las edificaciones, maquinaria y equipos_x000a_- Priorizar los servicios no ejecutados de acuerdo a la criticidad del incumplimiento ajustando las actividades de los mantenimientos para realizarlos en el menor tiempo posible_x000a__x000a__x000a__x000a__x000a__x000a__x000a_- Actualizar el riesgo Posibilidad de afectación reputacional por ausencia o retrasos  en los mantenimientos de las edificaciones, maquinaria y equipos de la Entidad, debido a decisiones erróneas o no acertadas en la priorización para su intervención"/>
    <s v="- Subdirección de Servicios Administrativos_x000a_- Profesional de la Dirección Administrativa y Financiera, Director(a) Administrativo y Financiero o Subdirector(a)  de Servicios Administrativos_x000a_- Profesional de la Dirección Administrativa y Financiera, Director(a) Administrativo y Financiero o Subdirector(a)  de Servicios Administrativos_x000a__x000a__x000a__x000a__x000a__x000a__x000a_- Subdirección de Servicios Administrativos"/>
    <s v="-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_x000a_- Acta de reunión o evidencia de reunión con las inconsistencias identificadas_x000a_- Para el caso de edificaciones se realiza una Priorización de mantenimiento integral y para el mantenimiento puntual el Sistema de Gestión de Servicios. En caso de mantenimiento de maquinaria y equipos queda correo electrónico de ajuste de actividades._x000a__x000a__x000a__x000a__x000a__x000a__x000a_- Riesgo de Posibilidad de afectación reputacional por ausencia o retrasos  en los mantenimientos de las edificaciones, maquinaria y equipos de la Entidad, debido a decisiones erróneas o no acertadas en la priorización para su intervención,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Ejecutar tareas del mantenimiento de la infraestructura tecnológica. _x000a_Fase (actividad): Actualizar y ampliar los servicios tecnológicos de la Secretaria General y Optimizar sistemas de información y de gestión de datos de la Secretaria General"/>
    <s v="-"/>
    <s v="-"/>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x v="0"/>
    <s v="Fallas tecnológicas"/>
    <s v="Oficina de Tecnologías de la Información y las Comunicaciones"/>
    <s v="- Fallas de conectividad e interoperabilidad. _x000a_- Fallos y caídas del servidor que soporta la plataforma LMS._x000a_- Obsolescencia tecnológica._x000a_- Falta de Coherencia entre lo documentado en los procesos y la ejecución.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a__x000a__x000a__x000a__x000a_"/>
    <s v="- Altos costos de la tecnología.  _x000a_- Fenómenos naturales o climáticos que pongan en riesgo la infraestructura, continuidad de prestación de servicios de la entidad, confidencialidad, integridad y disponibilidad de la información. _x000a__x000a__x000a__x000a__x000a__x000a__x000a__x000a_"/>
    <s v="- Falla en los equipos de computo que soportan la información de misión critica de la entidad, que podría causar pérdida de información._x000a_- Interrupción en la prestación de servicios tecnológicos y de atención a la ciudadanía. _x000a_- Daños o destrucción de activos que afectan el patrimonio de la Entidad._x000a_- Quejas o reclamos por parte de los usua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9. Industria, innovación e infraestructura"/>
    <s v="7872 Transformación digital y gestión TIC"/>
    <s v="Muy baja (1)"/>
    <n v="0.2"/>
    <s v="Leve (1)"/>
    <s v="Menor (2)"/>
    <s v="Leve (1)"/>
    <s v="Leve (1)"/>
    <s v="Leve (1)"/>
    <s v="Leve (1)"/>
    <s v="Menor (2)"/>
    <n v="0.4"/>
    <s v="Bajo"/>
    <s v="El proceso estima que el riesgo se ubica en una zona baja, debido a que la frecuencia con la que se realizó la actividad clave asociada al riesgo se presentó 1 vez en el último año, sin embargo, ante su materialización, podrían presentarse efectos significativos, en el pago de indemnizaciones por acciones legales en los procesos disciplinarios."/>
    <s v="- 1  El procedimiento 2213200-PR-104_x0009_Mantenimiento de la Infraestructura Tecnológica PC#6 indica que Profesional de la Oficina TIC asignado, autorizado(a) por Jefe de la Oficina de Tecnologías de la información y las comunicaciones, Cada vez que se ejecute el mantenimiento_x0009_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_x000a_- 2  El procedimiento 2213200-PR-104_x0009_Mantenimiento de la Infraestructura Tecnológica PC#6 indica que Profesional de la Oficina TIC asignado, autorizado(a) por Jefe de la Oficina de Tecnologías de la información y las comunicaciones, Cada vez que se ejecute el mantenimiento_x0009_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riesgo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s v="- Oficina de Tecnologías de la Información y las Comunicaciones_x000a_- Jefe Oficina de Tecnologías de la Información y las Comunicaciones_x000a__x000a__x000a__x000a__x000a__x000a__x000a__x000a_- Oficina de Tecnologías de la Información y las Comunicaciones"/>
    <s v="-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_x000a_-  Documentación y soportes del proceso de contingencia_x000a__x000a__x000a__x000a__x000a__x000a__x000a__x000a_-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ualizado."/>
    <d v="2023-12-07T00:00:00"/>
    <s v="_x000a_Análisis antes de controles_x000a__x000a__x000a_"/>
    <s v="Se ajustó el número de veces que se ejecutó la actividad clave asociada al riesgo, en el periodo de un (1) añ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1"/>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Administrar los servicios de apoyo logístico a la gestión de la Entidad"/>
    <s v="-"/>
    <s v="-"/>
    <s v="Posibilidad de afectación reputacional por pérdida de credibilidad en la atención a las solicitudes de servicios administrativos, debido a errores (fallas o deficiencias) en la prestación de servicios administrativos."/>
    <x v="0"/>
    <s v="Ejecución y administración de procesos"/>
    <s v="Subdirección de Servicios Administrativos"/>
    <s v="- Dificultades en el  seguimiento  frente al estado de avance de los contratos, suscritos y en ejecución, pertenecientes al proceso._x000a_- Falta de actualización de algunos sistemas (interfaz, accesibilidad, disponibilidad) que interactúan con los procesos._x000a_- Alta rotación de personal y dificultades en la transferencia de conocimiento entre los servidores y/o contratistas que participan en el proceso, en virtud de vinculación, retiro o reasignación de roles._x000a_- Debilidades en la articulación y comunicación en la operación de las actividades que se gestionan al interior  del proceso._x000a_- Falta de articulación de la Gestión Documental con las áreas que impactan el proceso._x000a__x000a__x000a__x000a__x000a_"/>
    <s v="- Cambios en las plataformas tecnológicas, fallas en software, hardware e infraestructura externa o ataques informáticos generando  pérdidas de información._x000a_- Riesgos de daño a la infraestructura física de la entidad por situaciones de orden público y/o desastres naturales, que afectan la continuidad de prestación de servicios de la entidad._x000a__x000a__x000a__x000a__x000a__x000a__x000a__x000a_"/>
    <s v="- Insatisfacción por parte de las dependencias de la Entidad, otras entidades del Distrito y usuarios de los servicios._x000a_- Pérdida de activos o información por fallas en la seguridad física._x000a_- Interrupciones en actividades programadas de la Entidad.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Leve (1)"/>
    <s v="Moderado (3)"/>
    <s v="Menor (2)"/>
    <s v="Menor (2)"/>
    <s v="Menor (2)"/>
    <s v="Leve (1)"/>
    <s v="Moderado (3)"/>
    <n v="0.6"/>
    <s v="Alto"/>
    <s v="Se determina la probabilidad (Alta)  teniendo en cuenta el número de veces que se ejecuta la actividad clave durante el año. El impacto (Moderado) obedece al análisis de las consecuencias de las diferentes perspectivas de acuerdo con la metodología."/>
    <s v="- 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_x000a_- 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_x000a_- 3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_x000a_- 4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_x000a_- 5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Detectivo_x000a_- Preventivo_x000a__x000a__x000a__x000a__x000a__x000a__x000a__x000a__x000a__x000a__x000a__x000a__x000a__x000a__x000a_"/>
    <s v="25%_x000a_15%_x000a_25%_x000a_1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30%_x000a_40%_x000a__x000a__x000a__x000a__x000a__x000a__x000a__x000a__x000a__x000a__x000a__x000a__x000a__x000a__x000a_"/>
    <s v="- 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_x000a_- 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_x000a_- 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467199999999997E-2"/>
    <s v="Menor (2)"/>
    <n v="0.25312499999999999"/>
    <s v="Bajo"/>
    <s v="Se determina la probabilidad (Muy baja 1) ya que las actividades de control preventivas son fuertes y mitigan la mayoría de las causas. El impacto  (2 menor) ya que las actividades de control cubren los efectos más significativo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_x000a_- Priorizar los servicios no ejecutados o ejecutados con fallas  para realizarlos en el menor tiempo posible_x000a_- Informar las fallas presentadas en la prestación del servicio a la empresa contratada cuando aplique y solicitar el correctivo pertinente._x000a__x000a__x000a__x000a__x000a__x000a__x000a_- Actualizar el riesgo Posibilidad de afectación reputacional por pérdida de credibilidad en la atención a las solicitudes de servicios administrativos, debido a errores (fallas o deficiencias) en la prestación de servicios administrativos."/>
    <s v="- Subdirección de Servicios Administrativos_x000a_- Profesional o Auxiliar administrativo de la Subdirección de Servicios Administrativos_x000a_- Profesional o Auxiliar administrativo de la Subdirección de Servicios Administrativos_x000a__x000a__x000a__x000a__x000a__x000a__x000a_- Subdirección de Servicios Administrativos"/>
    <s v="-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_x000a_- Servicio prestado_x000a_- Correo o memorando electrónico con el reporte_x000a__x000a__x000a__x000a__x000a__x000a__x000a_- Riesgo de Posibilidad de afectación reputacional por pérdida de credibilidad en la atención a las solicitudes de servicios administrativos, debido a errores (fallas o deficiencias) en la prestación de servicios administrativos., actualizado."/>
    <d v="2023-12-04T00:00:00"/>
    <s v="_x000a_Análisis antes de controles_x000a__x000a__x000a_Tratamiento del riesgo"/>
    <s v="Se elimina PC 3 correspondiente a la encuesta de satisfacción dado que no se realiza. _x000a_Se elimina la acción de contingencia asociada a la encuesta."/>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1"/>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incumplimiento en la entrega de comunicaciones oficiales y trámite de actos administrativos, debido a errores (fallas o deficiencias) en la gestión, trámite y/o expedición de los mismos"/>
    <x v="0"/>
    <s v="Ejecución y administración de procesos"/>
    <s v="Subdirección de Gestión Documental"/>
    <s v="- Falta de actualización de algunos sistemas (interfaz, accesibilidad, disponibilidad) que interactúan con los procesos._x000a__x000a__x000a__x000a__x000a__x000a__x000a__x000a__x000a_"/>
    <s v="- Incumplimiento de los tiempos de entrega por parte del prestador de servicio postal._x000a__x000a__x000a__x000a__x000a__x000a__x000a__x000a__x000a_"/>
    <s v="- Incumplimiento de las funciones o legal por vencimiento de términos en la entrega de comunicaciones oficiales._x000a_- Reprocesos en la entrega de comunicaciones al usuario final._x000a_- Presentación de peticiones de la ciudadanía y demás partes interesadas o grupos d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enor (2)"/>
    <s v="Menor (2)"/>
    <s v="Menor (2)"/>
    <s v="Leve (1)"/>
    <s v="Leve (1)"/>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comunicaciones oficiales 42333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_x000a_- 2 El procedimiento Gestión y trámite de comunicaciones oficiales 42333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_x000a_- 3 El procedimiento Gestión y trámite de actos administrativos 4233300-PR-049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De lo contrario, deja como evidencia de la verificación realizada el formato Control de entrega y recibo de actos administrativos (4233300-FT-559).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_x000a_- 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umplimiento en la entrega de comunicaciones oficiales y trámite de actos administrativos, debido a errores (fallas o deficiencias) en la gestión, trámite y/o expedición de los mismos en el informe de monitoreo a la Oficina Asesora de Planeación._x000a_- Identificar la inconsistencia presentada, se devuelve el documento en físico o electrónico a la dependencia productora para su respectivo ajuste, ya sea en físico o por el aplicativo definido para tal fin, se da alcance a la comunicación correspondiente._x000a_- Reportar la incidencia a la mesa de ayuda de la OTIC si la falla es técnica, para que se realice el respectivo soporte funcional y se realice el ajuste para contar con el sistema con operación normal dando alcance a la comunicación correspondiente.B262_x000a_- Actualizar El mapa de riesgos Gestión de Servicios Administrativos y Tecnológicos_x000a__x000a__x000a__x000a__x000a__x000a_- Actualizar el riesgo Posibilidad de afectación reputacional por incumplimiento en la entrega de comunicaciones oficiales y trámite de actos administrativos, debido a errores (fallas o deficiencias) en la gestión, trámite y/o expedición de los mismos"/>
    <s v="- Subdirección de Gestión Documental_x000a_- Subdirección de Gestión Documental_x000a_- Subdirección de Gestión Documental_x000a_- Subdirección de Servicios Administrativos, Oficina de Tecnología de la Información y las Telecomunicaciones y la Subdirección de  Gestión Documental_x000a__x000a__x000a__x000a__x000a__x000a_- Subdirección de Gestión Documental"/>
    <s v="- Reporte de monitoreo indicando la materialización del riesgo de Posibilidad de afectación reputacional por incumplimiento en la entrega de comunicaciones oficiales y trámite de actos administrativos, debido a errores (fallas o deficiencias) en la gestión, trámite y/o expedición de los mismos_x000a_- Formato de devolución de correspondencia 2211600-FT-262 o correo Fuera de Servicio aplicativo SIGA según corresponda_x000a__x000a_- Correo electrónico reportando la incidencia a la mesa de ayuda_x000a_- Mapa de riesgo  Gestión de Servicios Administrativos y Tecnológicos, actualizado._x000a__x000a__x000a__x000a__x000a__x000a_- Riesgo de Posibilidad de afectación reputacional por incumplimiento en la entrega de comunicaciones oficiales y trámite de actos administrativos, debido a errores (fallas o deficiencias) en la gestión, trámite y/o expedición de los mismos, actualizado."/>
    <d v="2023-12-04T00:00:00"/>
    <s v="_x000a_Análisis antes de controles_x000a__x000a__x000a_"/>
    <s v="Se ajusta los centros de costo de los documentos asociados a las actividades de control de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_x000a_Fase (componente): Servicio de gestión documental."/>
    <s v="-"/>
    <s v="-"/>
    <s v="Posibilidad de afectación reputacional por inconsistencias en los planes o instrumentos archivísticos, debido a errores (fallas o deficiencias) en la aplicación de los lineamientos  para su implementación o actualización."/>
    <x v="0"/>
    <s v="Ejecución y administración de procesos"/>
    <s v="Subdirección de Gestión Documental"/>
    <s v="- Falta de actualización de algunos sistemas (interfaz, accesibilidad, disponibilidad) que interactúan con los procesos._x000a_- Falta de Coherencia entre lo documentado en los procesos y la ejecución._x000a__x000a__x000a__x000a__x000a__x000a__x000a__x000a_"/>
    <s v="- Cambios de estructura organizacional que afecten el desempeño del proceso de gestión documental._x000a_- Altos costos de la tecnología.  _x000a__x000a__x000a__x000a__x000a__x000a__x000a__x000a_"/>
    <s v="-  Perdida de información y documentos._x000a_- Represamiento de archivos en las dependencias._x000a_- Sanciones administrativas a los jefes de las dependencias._x000a_- Reprocesos administrativos y perdida de recursos._x000a_- Incumplimiento de transferencias secundarias al Archivo de Bogotá._x000a_- Perdida financiera por la necesidad de celebrar contrato_x000a_- Sanciones por parte de cualquier ente de control o regulador.                                                                                                                                                                                                                                                            _x000a_- No disponibilidad de documentos.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Menor (2)"/>
    <s v="Leve (1)"/>
    <s v="Menor (2)"/>
    <s v="Leve (1)"/>
    <s v="Menor (2)"/>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transferencias documentales 42333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4211000-FT-449). Tipo: Preventivo Implementación: Manual_x000a_- 2 El procedimiento Gestión y trámite transferencias documentales 42333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300-FT-1180). Tipo: Detectivo Implementación: Manual_x000a_- 3 EL procedimiento Actualización de Tablas de Retención Documental 42333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4233300-FT-011).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_x000a_- 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_x000a_- 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sistencias en los planes o instrumentos archivísticos, debido a errores (fallas o deficiencias) en la aplicación de los lineamientos  para su implementación o actualización. en el informe de monitoreo a la Oficina Asesora de Planeación._x000a_- Realizar el respectivo ajuste en el instrumento archivístico._x000a_- Solicitar a la dependencia realizar la transferencia documental._x000a__x000a_- Ajustar el cronograma de transferencias documentales._x000a__x000a__x000a__x000a__x000a__x000a_- Actualizar el riesgo Posibilidad de afectación reputacional por inconsistencias en los planes o instrumentos archivísticos, debido a errores (fallas o deficiencias) en la aplicación de los lineamientos  para su implementación o actualización."/>
    <s v="- Subdirección de Gestión Documental_x000a_-  Subdirector(a) de Gestión Documental_x000a_-  Subdirector(a) de Gestión Documental_x000a_-  Subdirector(a) de Gestión Documental_x000a__x000a__x000a__x000a__x000a__x000a_- Subdirección de Gestión Documental"/>
    <s v="- Reporte de monitoreo indicando la materialización del riesgo de Posibilidad de afectación reputacional por inconsistencias en los planes o instrumentos archivísticos, debido a errores (fallas o deficiencias) en la aplicación de los lineamientos  para su implementación o actualización._x000a_- Instrumento ajustado (TRD)_x000a__x000a_- Memorando de solicitud de Transferencia documental_x000a__x000a_- Cronograma de Transferencias documentales ajustado_x000a__x000a__x000a__x000a__x000a__x000a_- Riesgo de Posibilidad de afectación reputacional por inconsistencias en los planes o instrumentos archivísticos, debido a errores (fallas o deficiencias) en la aplicación de los lineamientos  para su implementación o actualización., actualizado."/>
    <d v="2023-12-04T00:00:00"/>
    <s v="_x000a_Análisis antes de controles_x000a__x000a__x000a_"/>
    <s v="Se actualiza el número de veces que se aplica la actividad de control frente a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Gestionar requerimientos, necesidades y/o solicitudes tecnológicas."/>
    <s v="-"/>
    <s v="-"/>
    <s v="Posibilidad de afectación reputacional por hallazgos de auditoría interna o externa, debido a supervisión inadecuada en el desarrollo de soluciones tecnológicas"/>
    <x v="0"/>
    <s v="Ejecución y administración de procesos"/>
    <s v="Oficina de Tecnologías de la Información y las Comunicaciones"/>
    <s v="- Inadecuada identificación de necesidades para el desarrollo de soluciones tecnológicas._x000a_- Inadecuada planeación para  el desarrollo de soluciones tecnológicas._x000a_- La información necesaria  para el desarrollo de soluciones tecnológicas no es clara, completa y de calidad._x000a_- Falta de conocimiento técnico, funcional y presupuestal para el desarrollo de soluciones tecnológicas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Insatisfacción por parte de los usuarios internos y externos._x000a_- Afectación de la imagen de las dependencias que involucran componentes TIC´s ante  la  Secretaría General._x000a_- Posibles Hallazgos de auditorias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Sin asociación"/>
    <s v="No aplica"/>
    <s v="Baja (2)"/>
    <n v="0.4"/>
    <s v="Menor (2)"/>
    <s v="Menor (2)"/>
    <s v="Menor (2)"/>
    <s v="Leve (1)"/>
    <s v="Leve (1)"/>
    <s v="Menor (2)"/>
    <s v="Menor (2)"/>
    <n v="0.4"/>
    <s v="Moderado"/>
    <s v="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
    <s v="- 1. El procedimiento Análisis, Diseño, desarrollo e implementación de soluciones 4204000-PR-106 PC#4 (Clarificar requerimientos) indica que el Profesional de la Oficina TIC asignado, autorizado(a) por El Jefe de la Oficina de Tecnologías de la Información y las Comunicaciones. Cada vez que se reciba una solicitud de requerimiento verifica que el requerimiento realizado sea claro, pertinente, y viable técnica y funcionalmente. La fuente de información utilizada es el formato Solicitud de requerimientos Recepción Documentación Software 4204000-FT-744.  En caso de evidenciar observaciones, desviaciones o diferencias en el requerimiento se solicita aclararlas al área funcional mediante memorando, correo electrónico y/o reunión presencial o virtual, generando soporte de la reunión realizada y se debe documentar el caso en el SISTEMA DE GESTIÓN DE SERVICIOS y actualizarlo, quedando en estado “en espera”._x000a_NOTA 1: Si pasado 30 días calendario contados a partir de la fecha de solicitud no se logran determinar estas precisiones, el caso en SISTEMA DE GESTIÓN DE SERVICIOS se cierra, indicando la razón de plazo e informando mediante memorando o correo al área funcional que deberá hacer una nueva solicitud subsanando las falencias de su requerimiento._x000a_NOTA 2: Hasta tanto no se tenga pleno entendimiento, dimensionamiento y precisión del requerimiento, esta actividad se repetirá cuantas veces sea necesario._x000a_ De lo contrario, se responderá a la dependencia solicitante mediante memorando o correo electrónico describiendo el resultado de la evaluación (viable o no viable) en el formato Clasificación y Preevaluación Solicitud de requerimientos 4204000-FT-519. Tipo: Preventivo Implementación: Manual_x000a_- 2. El procedimiento Análisis, Diseño, desarrollo e implementación de soluciones 4204000-PR-106 PC#7 (Realizar seguimiento a la solución o requerimiento interno)  indica que el Profesional de la Oficina TIC asignado, autorizado(a) por El Jefe de la Oficina de Tecnologías de la Información y las Comunicaciones. Periódicamente según lo definido en el plan de trabajo o cronograma (semanal, cada dos semanas o mínimo mensualmente) realiza el seguimiento verificando el avance de la solución o requerimiento interno de acuerdo a lo programado.  La(s) fuente(s) de información utilizada (s) es (son) según aplique el cronograma o plan de trabajo, actas o informes de avance en la herramienta REDMINE y/o Gitlab y/o Informe final/parcial de supervisión contrato y/o convenio 4231000-FT-964) y/o Informe de ejecución contractual 4231000-FT-422En caso de evidenciar observaciones, desviaciones o diferencias en el seguimiento a la ejecución del Cronograma o Plan de trabajo las registra en las actas o informes de avance en la herramienta REDMINE y solicita al responsable del desarrollo mediante correo electrónico la justificación de las desviaciones identificadas y ajuste al cronograma y/o plan de trabajo. De lo contrario, procede a registrar los avances a conformidad en las actas o informes de avance en la herramienta REDMINE. Tipo: Detectivo Implementación: Manual_x000a_- 3. El procedimiento Análisis, Diseño, desarrollo e implementación de soluciones 4204000-PR-106 PC#8 (Entregar y Revisar la solución o requerimiento)indica que el profesional de la OTIC asignado y/o Profesionales de las  dependencias Funcionales asignado, autorizado(a) por El Jefe de la Oficina de Tecnologías de la Información y las Comunicaciones cada vez que se realice la entrega de una solución o requerimiento revisa(n) que las evidencias y/o soportes documentales cumplan con lo solicitado en el requerimiento correspondiente y que los repositorios de la documentación técnica y funcional estén actualizados en la herramienta REDMINE, así como los archivos fuente del desarrollo en la herramienta Gitlab. El equipo responsable del desarrollo de la solución y/o requerimiento realiza la entrega conforme a lo establecido en la Guía Metodológica para el desarrollo y mantenimiento de soluciones de software 4204000-GS-108. La(s) fuente(s) de información utilizada (s) es (son): la Solicitud de requerimientos 4204000-FT-264 y adicionalmente se revisa:_x000a_1.Para la adquisición de Infraestructura Tecnológica y/o adquisición de Ofimática: acta de recibo a satisfacción debidamente firmada y/o Informe final/parcial de supervisión contrato y/o convenio 4231000- FT-964. aportado, según corresponda, de acuerdo con la verificación del cumplimiento de lo contratado._x000a_2.Para el desarrollo interno de software desarrollado por externos a la Secretaría General: acta de recibo a satisfacción debidamente firmada por parte del área funcional solicitante, documentación mínima necesaria, tanto técnica como funcional, para que la OTIC pueda recibir la solución. _x000a_3.Para el desarrollo interno de software (con recursos propios de la OTIC – infraestructura e ingenieros de planta y/o contratistas): autorización expresa por parte del área funcional solicitante para la puesta en producción del desarrollo terminado, bien sea esta mediante memorando o correo electrónico y el documento 4204000-FT-1121 Solicitud de Cambios FRC y el Análisis de impacto donde se indican los pasos para su puesta en ambiente productivo._x000a_En caso de evidenciar observaciones, desviaciones o diferencias el profesional de la OTIC asignado, procede a remitir correo electrónico al equipo de trabajo involucrado en el desarrollo de la solución para que se subsanen los documentos de la entrega. De lo contrario se remite correo electrónico al equipo de trabajo involucrado en el desarrollo de la solución y/o requerimiento informando la conformidad de la documentación entregada.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s del proceso Gestión de servicios administrativos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79999999999999"/>
    <s v="Menor (2)"/>
    <n v="0.30000000000000004"/>
    <s v="Bajo"/>
    <s v="La valoración del riesgo después de controles quedó en escala de probabilidad MUY BAJA y en impacto LEVE, toda vez que se incluyeron actividades de control con solidez fuerte, lo que minimiza la materialización del riesgo. Continúa ubicado en zona resultante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de auditoría interna o externa, debido a supervisión inadecuada en el desarrollo de soluciones tecnológicas en el informe de monitoreo a la Oficina Asesora de Planeación._x000a_- Realizar la revisión de las inconsistencias identificadas en la supervisión de la solución tecnológica._x000a_- Reportar las inconsistencias a la Oficina de Contratos para efectuar los ajustes pertinentes_x000a_- Realizar las gestiones necesarias para el cambio de delegado de la supervisión o suspender, reiniciar o terminar el contrato_x000a__x000a__x000a__x000a__x000a__x000a_- Actualizar el riesgo Posibilidad de afectación reputacional por hallazgos de auditoría interna o externa, debido a supervisión inadecuada en el desarrollo de soluciones tecnológicas"/>
    <s v="-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Oficina de Tecnologías de la Información y las Comunicaciones"/>
    <s v="- Reporte de monitoreo indicando la materialización del riesgo de Posibilidad de afectación reputacional por hallazgos de auditoría interna o externa, debido a supervisión inadecuada en el desarrollo de soluciones tecnológicas_x000a_- Acta de reunión o evidencia de reunión con las inconsistencias identificadas_x000a_- Memorando con reporte de inconsistencias_x000a_- Memorando con reasignación de delegado o acta de reinicio del contrato o acta de suspensión del contrato o convenio. _x000a__x000a__x000a__x000a__x000a__x000a_- Riesgo de Posibilidad de afectación reputacional por hallazgos de auditoría interna o externa, debido a supervisión inadecuada en el desarrollo de soluciones tecnológicas, actualizado."/>
    <d v="2023-12-04T00:00:00"/>
    <s v="Identificación del riesgo_x000a_Análisis antes de controles_x000a__x000a_Evaluación de controles_x000a_"/>
    <s v="Se cambia la calificación de la probabilidad e impacto en consecuencia cambio la valoración del riesgo antes y después de controles._x000a_Se modifican los controles asociados al proceso de la Secretaría General."/>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Gestionar requerimientos, necesidades y/o solicitudes tecnológicas._x000a_Fase (Producto): Servicios de Información para la implementación de la Estrategia de Gobierno digital - Proyecto de inversión 7872 &quot;Transformación Digital y gestión TIC &quot;"/>
    <s v="-"/>
    <s v="-"/>
    <s v="Posibilidad de afectación reputacional por baja disponibilidad de los servicios tecnológicos, debido a errores (fallas o deficiencias) en la administración y gestión de los recursos de infraestructura tecnológica"/>
    <x v="0"/>
    <s v="Fallas tecnológicas"/>
    <s v="Oficina de Tecnologías de la Información y las Comunicaciones"/>
    <s v="- Incumplimientos en ejecución de contratos de mantenimiento de la Infraestructura tecnológica._x000a_- Deficiencia en la atención del servicio de mesa de ayuda._x000a_- Falla en los equipos que soportan Infraestructura tecnológica._x000a_- Obsolescencia tecnológica._x000a__x000a__x000a__x000a__x000a__x000a_"/>
    <s v="- Falta de continuidad del personal por cambios de gobierno._x000a_- Ataques cibernéticos._x000a__x000a__x000a__x000a__x000a__x000a__x000a__x000a_"/>
    <s v="- Falla daño en los equipos de computo que soportan la información de misión critica de la entidad, que podría causar pérdida de información._x000a_- Incumplimiento en los niveles de atención de servicios que ocasionan pérdida de imagen en los usuarios internos y externos de la entidad._x000a_- Interrupción en la prestación de servicios tecnológicos y de atención a la ciudadanía. _x000a_- Daños o destrucción de activos que afectan el patrimonio de la Entidad._x000a_- Quejas o reclamos por parte de los usuari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9. Industria, innovación e infraestructura"/>
    <s v="7872 Transformación digital y gestión TIC"/>
    <s v="Media (3)"/>
    <n v="0.6"/>
    <s v="Menor (2)"/>
    <s v="Menor (2)"/>
    <s v="Leve (1)"/>
    <s v="Leve (1)"/>
    <s v="Leve (1)"/>
    <s v="Leve (1)"/>
    <s v="Menor (2)"/>
    <n v="0.4"/>
    <s v="Moderado"/>
    <s v="La valoración del riesgo antes de control quedó en escala de probabilidad por frecuencia &quot;MEDIA&quot; y continúa de impacto MENOR, toda vez que afecta los aspectos: financiero bajo, indisponibilidad de la información lo que lo continúa ubicando al riesgo en zona resultante  MODERADO."/>
    <s v="- 1 El procedimiento Gestión de incidentes, requerimientos y problemas tecnológicos 4204000-PR-101- PC#3 (Recibir, evaluar, categorizar solicitud de servicio) indica que El Técnico, autorizado(a) por el Jefe de la Oficina TIC, El Técnico autorizado por el Jefe de la Oficina TIC, cada vez que se reciba una solicitud, verifica, evalúa, categoriza que la información suministrada por el usuario solicitante cumpla con lo establecido en las condiciones generales y en la Guía Sistema de Gestión de Servicios 4204000- GS-044. La fuente de información es el Sistema de Gestión de Servicios y la Guía Sistema de Gestión de Servicios 4204000- GS-044. En caso de evidenciar observaciones, desviaciones o diferencias, el técnico de la oficina TIC, debe contactar al usuario para ajustar e incluir la información pertinente y se procede a registrar la conformidad en el Sistema de Gestión de Servicios. En caso contrario y en caso de que no se logre contactar al usuario se procede a pasar el servicio a estado &quot;No Resuelto&quot;, indicando las razones por las cuales se dio y se notifica de manera automática a través del Sistema de Gestión de Servicios por medio de correo electrónico. Queda como evidencia el informe de registros generados desde el Sistema. Tipo: Preventivo Implementación: Manual_x000a_- 2 El procedimiento Gestión de incidentes, requerimientos y problemas tecnológicos 4204000-PR-101- PC#5 (Realizar atención por Nivel 0)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GS-044. En caso de evidenciar observaciones, desviaciones o diferencias, el técnico o profesional de la oficina TIC procede a pasar el servicio a tipo de solución &quot;No resuelto&quot;, indicando las razones por las cuales se dio y se notifica de manera automática por medio de correo electrónico el estado de la solicitud.  En caso contrario de atender la solicitud se cierra como &quot;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_x000a_- 3 El procedimiento Gestión de incidentes, requerimientos y problemas tecnológicos 4204000-PR-101- PC#6 (Realizar atención por Nivel 1)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GS-044. En       caso   de        evidenciar     observaciones, desviaciones o diferencias, el técnico o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En cas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_x000a_- 4 El procedimiento Gestión de incidentes, requerimientos y problemas tecnológicos 4204000-PR-101- PC#7 (Realizar atención por Nivel 2)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En caso contrario de atender la solicitud se cierra como &quot;Resuelto&quot;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_x000a_- 5 El procedimiento Gestión de incidentes, requerimientos y problemas tecnológicos 4204000-PR-101- PC#8 (Verificar la documentación de la solución) indica que El profesional o técnico autorizado por el jefe de la Oficina TIC mensualmente verifica la documentación del 5% de las solicitudes en estado Resuelto, conforme la Guía Sistema de Gestión de Servicios 4204000-GS-044. La fuente de información es el Sistema de Gestión de Servicios y la Guía Sistema de Gestión de Servicios 4204000-GS-044. En caso de evidenciar observaciones, desviaciones o diferencias, el profesional o técnico procederá a documentar las observaciones y remitir la misma a través de correo electrónico al Nivel 0, Nivel I o Nivel II. En caso contrario queda a conformidad la documentación de la solicitud en el sistema de gestión de servicios. Queda como evidencia el informe de registros generados desde el Sistema de Gestión de Servicios. Tipo: Detectivo Implementación: Manual_x000a_- 6 El procedimiento Gestión de incidentes, requerimientos y problemas tecnológicos 4204000-PR-101- PC#9 (Aprobar el cierre de la solicitud) indica que El profesional o técnico autorizado por el jefe de la Oficina TIC, semanalmente verifica los casos que han sido resueltos con dos días de anterioridad para proceder con el cierre de la solicitud, conforme la Guía Sistema de Gestión de Servicios 4204000-GS-044.La fuente de información es el Sistema de Gestión de Servicios y la Guía Gestión de Servicios 4204000- GS-044. En caso de evidenciar observaciones, desviaciones o diferencias, el usuario solicitante remitirá correo indicando la novedad, lo cual produce la reapertura novedad, lo cual produce la reapertura automática de la solicitud. En caso contrario el profesional o técnico de la oficina TIC proceder con el cierre del servicio. Queda como evidencia el informe de registros generados desde el Sistema de Gestión de Servicios. Tipo: Detectivo Implementación: Manual_x000a_- 7 El procedimiento Gestión de incidentes, requerimientos y problemas tecnológicos 4204000-PR-101- PC#16 (Verificar solución de problemas) El jefe de la Oficina TIC autorizado por el manual de funciones trimestralmente verifica la coherencia de la información del Informe del Sistema de Gestión de Servicios y de los planes de acción propuestos._x000a_ _x000a_La fuente de información es el Sistema de Gestión de Servicios y el Informe del Sistema de Gestión de Servicios y de los planes de acción propuestos._x000a_ _x000a_En caso de aprobación y/o evidenciar observaciones, desviaciones o diferencias, al informe se registran en el acta de Subcomité de Autocontrol para el posterior ajuste. Queda como evidencia el Informe del Sistema de gestión de servicios donde se proyectan las solicitudes cerradas el 4233300-FT-011 Memorando Remitiendo Acta subcomité de autocontrol y 4201000-FT-281 Acta subcomité de autocontrol Informe presentado en subcomité de autocontrol._x000a_ 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Preventivo_x000a_- Preventivo_x000a_- Detectivo_x000a_- Detectivo_x000a_- Detectivo_x000a__x000a__x000a__x000a__x000a__x000a__x000a__x000a__x000a__x000a__x000a__x000a__x000a_"/>
    <s v="25%_x000a_25%_x000a_25%_x000a_2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40%_x000a_40%_x000a_30%_x000a_30%_x000a_30%_x000a__x000a__x000a__x000a__x000a__x000a__x000a__x000a__x000a__x000a__x000a__x000a__x000a_"/>
    <s v="- 1 El mapa de riesgos del proceso de Gestión de servicios administrativ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6671679999999996E-2"/>
    <s v="Menor (2)"/>
    <n v="0.30000000000000004"/>
    <s v="Bajo"/>
    <s v="La valoración del riesgo después de controles quedó en MUY BAJA  y de  impacto MENOR, toda vez que se incluyeron actividades de control con solidez fuerte lo que minimiza la materialización del riesgo, y lo ubica en  zona resultante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riesgo Posibilidad de afectación reputacional por baja disponibilidad de los servicios tecnológicos, debido a errores (Fallas o Deficiencias)  en la administración y gestión de los recursos de infraestructura tecnológica"/>
    <s v="- Oficina de Tecnologías de la Información y las Comunicaciones_x000a_- Jefe Oficina de Tecnologías de la Información y las Comunicaciones_x000a__x000a__x000a__x000a__x000a__x000a__x000a__x000a_- Oficina de Tecnologías de la Información y las Comunicaciones"/>
    <s v="-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_x000a_-  Documentación y soportes del proceso de contingencia_x000a__x000a__x000a__x000a__x000a__x000a__x000a__x000a_- Riesgo de Posibilidad de afectación reputacional por baja disponibilidad de los servicios tecnológicos, debido a errores (Fallas o Deficiencias)  en la administración y gestión de los recursos de infraestructura tecnológica, actualizado."/>
    <d v="2023-12-04T00:00:00"/>
    <s v="Identificación del riesgo_x000a_Análisis antes de controles_x000a__x000a__x000a_"/>
    <s v="Se realiza el ajuste las perspectivas del impacto del riesgo_x000a_Se realiza cambia centros de costo de los documentos asociados a las actividades de control."/>
    <m/>
    <m/>
    <m/>
    <m/>
    <m/>
    <m/>
    <m/>
    <m/>
    <m/>
    <m/>
    <m/>
    <m/>
    <m/>
    <m/>
    <m/>
    <m/>
    <m/>
    <m/>
    <m/>
    <m/>
    <m/>
    <m/>
    <m/>
    <m/>
    <m/>
    <m/>
    <m/>
    <m/>
    <m/>
    <m/>
    <m/>
    <m/>
    <m/>
  </r>
  <r>
    <x v="9"/>
    <s v="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
    <s v="Inicia con la planeación y definición de lineamientos, directrices e instrumentos para la gestión del conocimiento, la innovación y la analítica de datos al interior de la entidad, continu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
    <s v="Jefe Oficina Asesora de Planeación"/>
    <s v="Estratégico"/>
    <s v="Realizar analítica institucional y gestión estadística"/>
    <s v="-"/>
    <s v="-"/>
    <s v="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x v="0"/>
    <s v="Ejecución y administración de procesos"/>
    <s v="Oficina Asesora de Planeación"/>
    <s v="- Alta rotación de personal generando retrasos en la curva de aprendizaje._x000a_- Falta de aplicación del procedimiento de elaboración y análisis de encuestas_x000a_- Desconocimiento técnico en la temática de encuestas _x000a__x000a__x000a__x000a__x000a__x000a__x000a_"/>
    <s v="- Desconocimiento de nueva normativa relacionada con la gestión estadística_x000a_- Falta de recursos que podría darse por los recortes presupuestales, humanos y técnicos que influirían directamente en la no sostenibilidad del procedimiento de encuestas de satisfacción_x000a_- Cambios inesperados en el contexto político, normativo y legal que afecten  la operación de la Entidad y la prestación del servicio._x000a__x000a__x000a__x000a__x000a__x000a__x000a_"/>
    <s v="- Hallazgos producto de autorías internas y externas_x000a_- Afectación de la imagen y credibilidad de la entidad_x000a_- Afectación en la prestación de los servicios por captura inadecuada de la información de las encuestas de satisfacción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Leve (1)"/>
    <s v="Menor (2)"/>
    <s v="Menor (2)"/>
    <s v="Leve (1)"/>
    <s v="Moderado (3)"/>
    <s v="Menor (2)"/>
    <s v="Moderado (3)"/>
    <n v="0.6"/>
    <s v="Moderado"/>
    <s v="Se determina probabilidad media, teniendo en cuenta que el nivel de ejecución de la actividad es de 68 veces aproximadamente durante el año; y el impacto moderado porque de materializarse el riesgo puede conllevar a hallazgos de auditorías internas y externas, a afectación de la imagen de la entidad y a pérdida de información crítica que debe ser recuperada."/>
    <s v="- 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_x000a_- 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_x000a_- 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_x000a_- _x0009_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33749999999999997"/>
    <s v="Bajo"/>
    <s v="Se determina la probabilidad de ocurrencia de este riesgo como muy bajo, teniendo en cuenta que se definieron 3 controles (1 preventivo) (2 detectivos) y ante su materialización (2) controles correctivos, que podrían disminuir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_x000a_- Informar al líder(sa) del equipo de trabajo que coordina la revisión de las encuestas de satisfacción y al (la) jefe(a) de la Oficina Asesora de Planeación que se ha detectado un instrumento de encuesta de satisfacción aprobado sin el cumplimiento de los requisitos_x000a_-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_x000a_- Realizar los ajustes de los instrumentos e informes e indicar a la Oficina Asesora de Planeación_x000a__x000a__x000a__x000a__x000a__x000a_- Actualizar el riesgo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s v="- Oficina Asesora de Planeación_x000a_- Profesional de la Oficina Asesora de Planeación_x000a_- Jefe Oficina Asesora de Planeación_x000a_- Líder de proceso y/o jefe de dependencia _x000a__x000a__x000a__x000a__x000a__x000a_- Oficina Asesora de Planeación"/>
    <s v="- Reporte de monitoreo indicando la materialización del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_x000a_- Correo o informe indicando cuál es el instrumento de encuestas de satisfacción que se encuentra aprobado no cumple y cuáles son los criterios que no se cumplen_x000a_- Memorando electrónico solicitando que se suspenda, revise y ajuste los instrumentos de encuestas de satisfacción y los informes/reportes que hayan tenido como fuente los resultados de la encuesta aplicada._x000a_- Instrumentos e informes actualizados y memorando de información _x000a__x000a__x000a__x000a__x000a__x000a_-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actualizado."/>
    <d v="2023-12-15T00:00:00"/>
    <s v="_x000a__x000a_Establecimiento de controles_x000a__x000a_"/>
    <s v="Se actualizaron los controles debido a la actualización del procedimiento Elaboración y  análisis de encuestas (4202000-PR-214). _x000a_"/>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Tramitar las diferentes situaciones administrativas y novedades del talento humano de la Secretaría General de la Alcaldía Mayor de Bogotá, D.C., de los miembros del Gabinete Distrital y de los Jefes de Oficinas de Control Interno de las Entidades del Distrito."/>
    <s v="-"/>
    <s v="-"/>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x v="0"/>
    <s v="Ejecución y administración de procesos"/>
    <s v="Dirección de Talento Humano"/>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Pérdida de credibilidad por parte de los usuarios del procedimiento de Gestión de Situaciones Administrativas.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Leve (1)"/>
    <s v="Menor (2)"/>
    <s v="Leve (1)"/>
    <s v="Leve (1)"/>
    <s v="Leve (1)"/>
    <s v="Leve (1)"/>
    <s v="Menor (2)"/>
    <n v="0.4"/>
    <s v="Moderado"/>
    <s v="El proceso estima que el riesgo se ubica en una zona moderada, debido a que la frecuencia con la que se realizó la actividad clave asociada al riesgo se presentó 480 veces en el último año, sin embargo, ante su materialización, podrían presentarse efectos significativos, en la imagen de la entidad a nivel local."/>
    <s v="- 1 El Procedimiento (2211300-PR-168) Gestión de Situaciones Administrativas indica que el Profesional Especializado o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 el(la) solicitante dar completitud o alcance en los documentos allegados para gestionar la situación administrativa a través de Memorando (4233300-FT-011) de solicitud de completitud o alcance de información para la gestión de situación administrativa, para cuando la situación administrativa es de un(a) servidor(a) público(a) de la Secretaría General u Oficio (4233300-FT-012) de solicitud de completitud o alcance de información para la gestión de situación administrativa, para los casos en los que la solicitud corresponde a un(a) integrante del Gabinete Distrital o correo electrónico de solicitud de completitud o alcance de información para la gestión de situación administrativa, para cualquiera de los dos casos. De lo contrario, se genera Resolución (4203000-FT-997) que concede a el(la) solicitante la situación administrativa solicitada. Tipo: Preventivo Implementación: Manual_x0009__x0009__x0009__x0009__x0009__x0009__x0009__x0009__x0009__x0009__x0009__x0009__x0009__x000a_- 2 El Procedimiento (2211300-PR-168)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Especializado o Universitario de la Dirección de Talento Humano, responsable de su proyección, aplique los ajustes a que haya lugar y gestione los vistos buenos requeridos para su suscripción. De lo contrario, se expide Resolución (4203000-FT-997) por la cual se concede una situación administrativa a un(a) servidor(a) público(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 Profesional Especializado o Profesional Universitario de Talento Humano, autorizado(a) por el(la) Director(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 2 El mapa de riesgos del proceso de Gestión del Talento Humano indica que el(la)  Alcalde(sa) Mayor de Bogotá, D.C., o el(la) Secretario(a) General, autorizado(a) por El Decreto que establece las atribuciones del(de la)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 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_x000a_- Reportar a la directora/a de Talento Humano el error o falla en el Acto Administrativo expedido _x000a_- Proyecta acto administrativo por medio del cual se rectifica o aclara contenido de acto administrativo  por el cual se concede una situación administrativa a un(a) servidor(a) público(a) de la Secretaría General o a un(a) integrante del Gabinete Distrital._x000a_- Suscribe acto administrativo por medio del cual se rectifica o aclara contenido de acto administrativo  por el cual se concede una situación administrativa a un(a) servidor(a) público(a) de la Secretaría General o a un(a) integrante del Gabinete Distrital._x000a_- Comunica a las partes interesadas el acto administrativo por medio del cual se rectifica o aclara contenido de acto administrativo  por el cual se concede una situación administrativa a un(a) servidor(a) público(a) de la Secretaría General o a un(a) integrante del Gabinete Distrital_x000a__x000a__x000a__x000a__x000a_- Actualizar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 Dirección de Talento Humano_x000a_- Profesional Especializado o Universitario de la Dirección de Talento Humano._x000a_- Profesional Especializado o Universitario de la Dirección de Talento Humano._x000a_- Alcalde(sa) Mayor de Bogotá, D.C. o Secretario(a) General, según corresponda._x000a_- Auxiliar Administrativo de la Subdirección de Servicios Administrativos._x000a__x000a__x000a__x000a__x000a_- Dirección de Talento Humano"/>
    <s v="-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_x000a_- Correo electrónico de notificación de error en Acto Administrativo  por el cual se concede una situación administrativa a un/a servidor/a público/a de la Secretaría General o a un/a integrante del Gabinete Distrital._x000a_- Acto Administrativo por medio del cual se rectifica o aclara contenido de Acto Administrativo  por el cual se concede una situación administrativa a un/a servidor/a público/a de la Secretaría General o a un/a integrante del Gabinete Distrital proyectado._x000a_- Acto Administrativo por medio del cual se rectifica o aclara contenido de Acto Administrativo  por el cual se concede una situación administrativa a un/a servidor/a público/a de la Secretaría General o a un/a integrante del Gabinete Distrital suscrito._x000a_-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_x000a__x000a__x000a__x000a__x000a_-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actualizado."/>
    <d v="2023-12-13T00:00:00"/>
    <s v="_x000a_Análisis antes de controles_x000a_Establecimiento de controles_x000a__x000a_"/>
    <s v="Se ajustó la valoración de la probabilidad frente al número de veces en que se ejecutó la actividad clave asociada al riesgo en el último año. Así mismo, se ajustó la explicación de la valoración obtenida antes de controles._x000a_Se ajustó la redacción de las actividades de control preventivo y detectivo."/>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el retiro del talento humano de la Secretaría General de la Alcaldía Mayor de Bogotá, D.C., de miembros del Gabinete Distrital y Jefes de la Oficina de Control Interno de las entidades del Distrito."/>
    <s v="-"/>
    <s v="-"/>
    <s v="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x v="0"/>
    <s v="Ejecución y administración de procesos"/>
    <s v="Dirección de Talento Humano"/>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 Sanciones económicas a favor del/de la exservidor/a de acuerdo al fallo judicial.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Menor (2)"/>
    <s v="Leve (1)"/>
    <s v="Leve (1)"/>
    <s v="Leve (1)"/>
    <s v="Leve (1)"/>
    <s v="Leve (1)"/>
    <s v="Menor (2)"/>
    <n v="0.4"/>
    <s v="Moderado"/>
    <s v="El proceso estima que el riesgo se ubica en una zona moderada, debido a que la frecuencia con la que se realizó la actividad clave asociada al riesgo se presentó 90 veces en el último año, sin embargo, ante su materialización, podrían presentarse efectos significativos, en el pago de sanciones económicas a favor del/de la exservidor/a de acuerdo fallos judiciales._x0009__x0009_"/>
    <s v="- 1 El procedimiento (2211300-PR-221) Gestión Organizacional indica que el Profesional Especializado o Universitario de la Dirección de Talento Humano, autorizado(a) por el(la) Director(a) Técnica(a) de Talento Humano, cada vez que se produzca la desvinculación de un(a) servidor(a) público(a)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presentada por el(la) servidor(a) público(a) ante el nominador de la entidad,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solicitud de declaración de vacancia definitiva o certificado de defunción. En caso de evidenciar observaciones, desviaciones o diferencias, se debe notificar al(la) servidor(a) que presenta carta de renuncia o al(la) que allega los documentos que motivan la desvinculación de este(a), a través de correo electrónico, Memorando (4233300-FT-011), solicitando alcance sobre los documentos presentados. De lo contrario, queda como evidencia registro de la desvinculación del(la) servidor(a) de la Secretaría General de la Alcaldía Mayor de Bogotá, D.C., en la Base de Datos en Excel – Desvinculaciones. Tipo: Preventivo Implementación: Manual_x000a_- 2 El procedimiento (2211300-PR-221) Gestión Organizacional indica que el(la) Director(a) Técnico(a) de Talento Humano, autorizado(a) por el Manual Específico de Funciones y Competencias Laborales, cada vez que se produzca la desvinculación de un(a) servidor(a) público(a)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a lugar de acuerdo con la causal de desvinculación de el(la) servidor(a). En caso de evidenciar observaciones, desviaciones o diferencias, se procede de las siguientes formas según corresponda: 1) se notifica a través de correo electrónico al Profesional Especializado o Universitario de la Dirección de Talento Humano responsable de su proyección para que se realice(n) el(los) ajuste(s) a que haya lugar, o 2) se solicita alcance o aclaración a través de correo electrónico o Memorando (4233300-FT-011) dirigido al(la) servidor(a) sobre las diferencias y observaciones identificadas. De lo contrario, se proyecta Acto administrativo  Resolución (4203000-FT-997) por medio de la cual se desvincula un(a) servidor(a) de la Secretaría General de la Alcaldía Mayor de Bogotá, D.C. Tipo: Preventivo Implementación: Manual_x000a_- 3 El procedimiento (2211300-PR-221) Gestión Organizacional indica que el(la) Director(a) Técnico(a) de Talento Humano, autorizado(a) por el Manual Específico de Funciones y Competencias Laborales, cada vez que se produzca la desvinculación de un(a) servidor(a) público(a)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la) servidor(a). En caso de evidenciar observaciones, desviaciones o diferencias, se procede de las siguientes formas según corresponda: 1) se notifica a través de correo electrónico al Profesional Especializado o Universitario de la Dirección de Talento Humano responsable de su proyección para que se realice(n) el(los) ajuste(s) a que haya lugar, o 2) se solicita alcance o aclaración a través de correo electrónico o Memorando (4233300-FT-011) dirigido a el(la) servidor(a) sobre las diferencias y observaciones identificadas. De lo contrario, se proyecta el Acto administrativo Resolución (4203000-FT-997) por medio de la cual se desvincula un(a) servidor(a) de la Secretaría General de la Alcaldía Mayor de Bogotá, D.C.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 Tipo: Correctivo Implementación: Manual_x000a_- 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Tipo: Correctivo Implementación: Manual_x000a_- 3 El mapa de riesgos del proceso de Gestión del Talento Humano indica que el Auxiliar Administrativo de la Subdirección de Gestión Documental, autorizado(a) por el(la) Subdirector(a) Técnico(a) de Gestión Documental, cada vez que se identifique la materialización del riesgo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_x000a_- Reportar a la directora/a de Talento Humano el error o falla en el Acto Administrativo por medio del cual se acepta la renuncia de un/a servidor/a de la Secretaría General o se desvincula a un servido/a de la Secretaría General expedido._x000a_-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_x000a_-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_x000a_-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_x000a__x000a__x000a__x000a__x000a_- Actualizar el riesgo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s v="- Dirección de Talento Humano_x000a_- Profesional Especializado o Universitario de la Dirección de Talento Humano._x000a_- Profesional Especializado o Universitario de la Dirección de Talento Humano._x000a_- Secretario(a) General._x000a_- Auxiliar Administrativo de la Subdirección de Gestión Documental._x000a__x000a__x000a__x000a__x000a_- Dirección de Talento Humano"/>
    <s v="- Reporte de monitoreo indicando la materialización del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_x000a_- Correo electrónico de notificación de error en Acto Administrativo por medio del cual se acepta la renuncia de un/a servidor/a de la Secretaría General o se desvincula a un servido/a de la Secretaría General._x000a_- Acto Administrativo por medio del cual se rectifica o aclara contenido de Acto Administrativo por medio del cual se acepta la renuncia de un/a servidor/a de la Secretaría General o se desvincula a un servido/a de la Secretaría General proyectado._x000a_- Acto Administrativo por medio del cual se rectifica o aclara contenido de Acto Administrativo por medio del cual se acepta la renuncia de un/a servidor/a de la Secretaría General o se desvincula a un servido/a de la Secretaría General suscrito._x000a_- Correo electrónico de comunicación de Acto Administrativo por medio del cual se acepta la renuncia de un/a servidor/a de la Secretaría General o se desvincula a un servido/a de la Secretaría General._x000a__x000a__x000a__x000a__x000a_-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actualizado."/>
    <d v="2023-12-13T00:00:00"/>
    <s v="_x000a_Análisis antes de controles_x000a_Establecimiento de controles_x000a__x000a_Tratamiento del riesgo"/>
    <s v="Se ajustó la valoración de la probabilidad frente al número de veces en que se ejecutó la actividad clave asociada al riesgo en el último año. Así mismo, se ajustó la explicación de la valoración obtenida antes de controles._x000a_Se ajustó la redacción de las actividades de control preventivo, detectivo y correctivo._x000a_Se ajustó la redacción de las acciones de contingencia."/>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el Plan Estratégico de Talento Humano"/>
    <s v="-"/>
    <s v="-"/>
    <s v="Posibilidad de afectación reputacional por quejas interpuestas por los/as servidores/as públicos/as de la entidad, debido a incumplimiento parcial de compromisos  en la ejecución de las actividades establecidas en el Plan Estratégico de Talento Humano"/>
    <x v="0"/>
    <s v="Ejecución y administración de procesos"/>
    <s v="Dirección de Talento Humano"/>
    <s v="- Fallas en la realización de seguimiento a las acciones planeadas._x000a_- Aplicación errónea en algunos casos  de criterios o instrucciones para la realización de actividades._x000a_- Cambios presupuestales por contingencias de la entidad._x000a__x000a__x000a__x000a__x000a__x000a__x000a_"/>
    <s v="- Incumplimiento por parte de proveedores externos para el desarrollo de las actividades contenidas en el Plan Estratégico de Talento Humano._x000a_- Variaciones, declaración de estados de emergencia nacional, cambios inesperados en el contexto político, normativo y legal, que afecten  la operación de la Entidad y la prestación del servicio._x000a__x000a__x000a__x000a__x000a__x000a__x000a__x000a_"/>
    <s v="- Posibles hallazgos por parte de entes de control._x000a_- Incumplimiento en las metas de la dependencia_x000a_- Afectación de la ejecución presupuestal de la Secretaría General_x000a_- Perdida de credibilidad por los/as servidores/as públicos/as de la entidad.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Leve (1)"/>
    <s v="Menor (2)"/>
    <s v="Leve (1)"/>
    <s v="Leve (1)"/>
    <s v="Leve (1)"/>
    <s v="Leve (1)"/>
    <s v="Menor (2)"/>
    <n v="0.4"/>
    <s v="Moderado"/>
    <s v="El proceso estima que el riesgo se ubica en una zona moderada, debido a que la frecuencia con la que se realizó la actividad clave asociada al riesgo se presentó 387 veces en el último año, sin embargo, ante su materialización, podrían presentarse efectos significativos, en la imagen de la entidad a nivel local."/>
    <s v="- 1 El procedimiento (2211300-PR-163) Gestión de Bienestar e Incentivos indica que el Profesional Especializado o Universitario de la Dirección de Talento Humano, autorizado(a) por el(la) Directora(a) Técnico(a) de Talento Humano, mensualmente verifica la información que responde a la ejecución de lo planeado dentro del cronograma del Plan Institucional de Bienestar Social e Incentivos – PIB y causas de no cumplimiento para plantear acciones de mejora y las remite al(la) Director(a) Técnico(a) de la Dirección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las) servidores(as), registros fotográficos, videos, memorias, grabaciones por medio de la herramienta Teams y demás medios audiovisuales que evidencien la ejecución de encuentros, capacitaciones y demás espacios celebrados con los(las) servidores(as) públicos(as) de la entidad. En caso de evidenciar observaciones, desviaciones o diferencias, el(la) Director(a) Técnico(a) de la Dirección de  Talento Humano o quien este(a) designe por competencia, debe notificar a través de correo electrónico al Profesional Especializado o Universitario líder del procedimiento de Gestión de Bienestar e Incentivos para atender la observación, desviación o diferencia identificada. De lo contrario, queda como evidencia ficha de indicador de gestión definido por el proceso de Gestión del Talento Humano por el cual se dé cuenta de la ejecución del Plan Estratégico de Talento Humano, que incluye el Plan Institucional de Bienestar Social e Incentivos - PIB. Tipo: Preventivo Implementación: Manual_x000a_- 2 El procedimiento (2211300-PR-164) Gestión de la Formación y la Capacitación indica que el Profesional Especializado o  Universitario de la Dirección de Talento Humano, autorizado(a) por el(la) Directora(a) Técnico(a) de la Dirección de Talento Humano, mensualmente verifica la ejecución de lo planeado dentro del cronograma del Plan Institucional de Capacitación - PIC y causas de no cumplimiento para plantear acciones de mejora  y las remite a el(la) Director(a) Técnico(a) de la Dirección de Talento Humano o a quien este(a)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as) públicos(a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Universitario líder del procedimiento de Gestión de la Formación y la Capacitación a través de correo electrónico para atender la observación, desviación o diferencia identificada. De lo contrario, queda como evidencia ficha de indicador de gestión definido por el proceso de Gestión del Talento Humano por el cual se dé cuenta de la ejecución del Plan Estratégico de Talento Humano, que incluye el Plan Institucional de Capacitación - PIC.. Tipo: Preventivo Implementación: Manual_x000a_- 3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o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Preventivo Implementación: Manual_x000a_- 4 El procedimiento (2211300-PR-163) Gestión de Bienestar e Incentivos indica que el Profesional Especializado o Universitario de Talento Humano, autorizado(a) por el(la) Director(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Acta subcomité de autocontrol (4201000-FT-281) y notificar al Director(a) Técnico(a) de Talento Humano a través del subcomité de autocontrol de la dependencia. De lo contrario, queda como evidencia ficha de indicador de gestión definido por el proceso de Gestión del Talento Humano por el cual se dé cuenta de la ejecución del Plan Estratégico de Talento Humano, que incluye el Plan de Bienestar Social e Incentivos. Tipo: Detectivo Implementación: Manual_x000a_- 5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o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 6 El procedimiento (4232000-PR-372) Gestión de Peligros, Riesgos y Amenazas indica que el Profesional  Universitario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l (a la) Director(a) Técnico(a) de Talento Humano a través del subcomité de autocontrol de la dependencia. De lo contrario, queda como evidencia Acta subcomité de autocontrol (4201000-FT-281), que incluye el informe de Plan de Seguridad y Salud en el Trabajo. Tipo: Detectivo Implementación: Manual_x000a_- 7 El procedimiento (2211300-PR-164)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las) servidores(as) públicos de la entidad, evaluaciones de conocimiento, informes sobre el alcance e impacto de los objetivos propuestas en la actividad. En caso de evidenciar observaciones, desviaciones o diferencias, se deben consignar en el informe del Plan Institucional de Capacitación – PIC que quedará incluido en el Acta subcomité de autocontrol (4201000-FT-281) y notificar a el(la) Director(a) Técnico(a) de Talento Humano a través del subcomité de autocontrol de la dependencia. De lo contrario, queda como evidencia Acta subcomité de autocontrol (4201000-FT-281), que incluye el informe de Plan Institucional de Capacitación. Tipo: Detectivo Implementación: Manual. _x000a_- 8 El procedimiento (2211300-PR-163)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s) del sector público. En caso de evidenciar observaciones, desviaciones o diferencias, se deben notificar al Profesional Especializado o Universitario de Talento Humano responsable de la formulación del Plan Institucional de Bienestar Social e Incentivos - PIB,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Detectivo Implementación: Manual. _x000a_- 9 El procedimiento (2211300-PR-164)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Universitario de Talento Humano responsable de la formulación del Plan Institucional de Capacitación - PIC,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_x000a_- 10 El procedimiento (2211300-PR-221)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_x000a_- 11 El procedimiento (4232000-PR-372) Gestión de Peligros, Riesgos y Amenazas indica que el Profesional Universitario de Talento Humano,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_x000a__x000a__x000a__x000a__x000a__x000a__x000a__x000a__x000a_"/>
    <s v="- Documentado_x000a_- Documentado_x000a_- Documentado_x000a_- Documentado_x000a_- Documentado_x000a_- Documentado_x000a_- Documentado_x000a_- Documentado_x000a_- Documentado_x000a_- Documentado_x000a_- Documentado_x000a__x000a__x000a__x000a__x000a__x000a__x000a__x000a__x000a_"/>
    <s v="- Continua_x000a_- Continua_x000a_- Continua_x000a_- Continua_x000a_- Continua_x000a_- Continua_x000a_- Continua_x000a_- Continua_x000a_- Continua_x000a_- Continua_x000a_- Continua_x000a_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_x000a__x000a__x000a__x000a__x000a__x000a__x000a__x000a_"/>
    <s v="- Preventivo_x000a_- Preventivo_x000a_- Preventivo_x000a_- Detectivo_x000a_- Detectivo_x000a_- Detectivo_x000a_- Detectivo_x000a_- Detectivo_x000a_- Preventivo_x000a_- Preventivo_x000a_- Preventivo_x000a__x000a__x000a__x000a__x000a__x000a__x000a__x000a__x000a_"/>
    <s v="25%_x000a_25%_x000a_25%_x000a_15%_x000a_15%_x000a_15%_x000a_15%_x000a_15%_x000a_25%_x000a_25%_x000a_25%_x000a__x000a__x000a__x000a__x000a__x000a__x000a__x000a__x000a_"/>
    <s v="- Manual_x000a_- Manual_x000a_- Manual_x000a_- Manual_x000a_- Manual_x000a_- Manual_x000a_- Manual_x000a_- Manual_x000a_- Manual_x000a_- Manual_x000a_- Manual_x000a__x000a__x000a__x000a__x000a__x000a__x000a__x000a__x000a_"/>
    <s v="15%_x000a_15%_x000a_15%_x000a_15%_x000a_15%_x000a_15%_x000a_15%_x000a_15%_x000a_15%_x000a_15%_x000a_15%_x000a__x000a__x000a__x000a__x000a__x000a__x000a__x000a__x000a_"/>
    <s v="40%_x000a_40%_x000a_40%_x000a_30%_x000a_30%_x000a_30%_x000a_30%_x000a_30%_x000a_40%_x000a_40%_x000a_40%_x000a__x000a__x000a__x000a__x000a__x000a__x000a__x000a__x000a_"/>
    <s v="- 1 El mapa de riesgos del proceso de Gestión del Talento Humano indica que el(la) Director(a) Técnico(a) de Talento Humano y Profesional Especializado o Universitario de la Dirección de Talento Humano, autorizado(a) por el  Manual Específico de Funciones y Competencias Laborales y por el Director(a) Técnico(a) de la Dirección Talento Humano, respectivamente, cada vez que se identifique la materialización del riesgo analizan  la pertinencia sobre la reprogramación en la próxima vigencia de la(s) actividad(es) del Plan Estratégico de Talento Humano no cumplidas.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reprograma la(s) actividad(es) no ejecutadas del Plan Estratégico de Talento Humano en la siguiente vigencia, en caso que aplique de acuerdo al resultados de los análisis al respect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7048843519999998E-3"/>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_x000a_- Reportar al/ a la Director/a Técnico/a de Talento Humano la no ejecución alguna de las actividades que se establecieron en el Plan Estratégico de Talento Humano de la vigencia_x000a_- Analizar la pertinencia sobre la reprogramación en la próxima vigencia de la/s actividad/es del Plan Estratégico de Talento Humano no cumplidas. _x000a_- Reprogramar la/s actividad/es no ejecutadas del Plan Estratégico de Talento Humano en la siguiente vigencia, en caso que aplique de acuerdo al resultados de los análisis al respecto._x000a__x000a__x000a__x000a__x000a__x000a_- Actualizar el riesgo Posibilidad de afectación reputacional por quejas interpuestas por los/as servidores/as públicos/as de la entidad, debido a incumplimiento parcial de compromisos  en la ejecución de las actividades establecidas en el Plan Estratégico de Talento Humano"/>
    <s v="- Dirección de Talento Humano_x000a_- Profesional Especializado o Universitario de la Dirección de Talento Humano. _x000a_- Director(a) Técnico(a) de la Dirección de Talento Humano y Profesional Especializado o Universitario de la Dirección de Talento Humano._x000a_- Director(a) Técnico(a) de la Dirección de Talento Humano y Profesional Especializado o Universitario de la Dirección de Talento Humano._x000a__x000a__x000a__x000a__x000a__x000a_- Dirección de Talento Humano"/>
    <s v="-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_x000a_-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_x000a_- Evidencia de reunión o soporte que evidencie análisis sobre la pertinencia a la reprogramación de la actividad del Plan Estratégico de Talento Humano no realizada en la anterior vigencia._x000a_- Plan Estratégico de Talento Humano adoptado._x000a__x000a__x000a__x000a__x000a__x000a_- Riesgo de Posibilidad de afectación reputacional por quejas interpuestas por los/as servidores/as públicos/as de la entidad, debido a incumplimiento parcial de compromisos  en la ejecución de las actividades establecidas en el Plan Estratégico de Talento Humano, actualizado."/>
    <d v="2023-12-13T00:00:00"/>
    <s v="_x000a_Análisis antes de controles_x000a_Establecimiento de controles_x000a_Evaluación de controles_x000a_"/>
    <s v="Se ajustó la valoración de la probabilidad frente a la frecuencia y número de veces en que se ejecutó la actividad clave asociada al riesgo en el último año. Así mismo, se ajustó la explicación de la valoración obtenida antes de controles._x000a_Se incorporaron nuevos controles detectivos y preventivos._x000a_Se ajustó la explicación de la valoración obtenida después de controles._x000a_"/>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1"/>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1"/>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x v="0"/>
    <s v="Ejecución y administración de procesos"/>
    <s v="Dirección de Talento Humano"/>
    <s v="- Aplicación errónea en algunos casos  de criterios o instrucciones para la realización de actividades._x000a_- Fallas en la realización de seguimiento a las acciones planeadas._x000a_- Baja participación de los(as) servidores(as) en las actividades ejecutadas desde los planes que conforman el Plan Estratégico de Talento Humano._x000a_- Deficiencias en los procesos de divulgación de los lineamientos normativos, procedimentales y técnicos a que hay lugar en materia de gestión de talento humano.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érdida de credibilidad hacia la entidad de parte de los servidores, contratistas y visitantes._x000a_- Deficiencias y omisiones en la elaboración y actualización de los lineamientos y actividades relacionados con la Seguridad y Salud en el Trabajo._x000a_- Sanción por parte del ente de control u otro ente regulador.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Baja (2)"/>
    <n v="0.4"/>
    <s v="Menor (2)"/>
    <s v="Leve (1)"/>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s v="- 1 El procedimiento (4232000-PR-372) Gestión de Peligros, Riesgos y Amenazas indica que el Profesional Universitario de Talento Humano, autorizado(a) por el(la) Director(a) Técnico(a) de la Dirección de Talento Humano, anualmente o cada que se presente un cambio normativo verifica la expedición de normatividad en materia de seguridad y salud en el trabajo que impactan al Sistema de Gestión de Seguridad y Salud en el Trabajo. La(s) fuente(s) de información utilizadas es(son) las normas expedidas tanto por Gobierno Nacional como Distrital en materia de seguridad y salud en el trabajo. En caso de evidenciar observaciones, desviaciones o diferencias, en las que la entidad venga incurriendo frente a nuevas disposiciones normativas, el Profesional Universitario de la Dirección de Talento Humano notifica a través de correo electrónico al(la) Director(a) Técnico(a) de la Dirección de Talento Humano, para realizar los ajustes a que haya lugar desde el Sistema de Gestión de Seguridad y Salud en el Trabajo y actualiza la Matriz Legal del Seguridad y Salud en el Trabajo. De lo contrario, queda como evidencia la Matriz Legal de Seguridad y Salud en el Trabajo actualizada. Tipo: Preventivo Implementación: Manual_x000a_- 2 El procedimiento (2211300-PR-166) Gestión de la Salud indica que el Profesional Universitario de la Dirección de Talento Humano, autorizado(a) por el(la) Director(a) Técnico(a) de la Dirección de Talento Humano, cuatrimestralmente verifica el cumplimiento de las recomendaciones y restricciones medicas generadas por parte del médico tratante a los(las) servidores(as) de la entidad. La(s) fuente(s) de información utilizadas es(son) las restricciones y recomendaciones médicas generadas por el médico tratante a los(las) servidores(as) de la entidad. En caso de evidenciar observaciones, desviaciones o diferencias, el Profesional Universitario de la Dirección de Talento Humano las registra en el formato Acta (4233300-FT-008) del desarrollo de la verificación al cumplimiento de las recomendaciones y restricciones médicas a través de las Mesas Laborales y realiza solicitud de cumplimiento de la recomendación o restricción médica a el(la) servidora(a) a través de Memorando (4233300-FT-011). De lo contrario, queda como evidencia registro en el Acta (4233300-FT-008) con el desarrollo de la verificación al cumplimiento de las recomendaciones y restricciones médicas a través de las Mesas Laborales. Tipo: Preventivo Implementación: Manual_x000a_- 3 El procedimiento (2211300-PR-166) Gestión de la Salud indica que el Profesional Universitario de la Dirección de Talento Humano, autorizado(a) por el(la) Director(a) Técnico(a) de la Dirección de Talento Humano, cuatrimestralmente verifica estado y evolución de los casos de salud vigentes en la entidad. La(s) fuente(s) de información utilizadas es(son) la Base de datos de seguimiento a enfermedades de origen común y laboral, Notificación de Incidentes (4232000-FT-1053) e Investigación de Incidentes y Accidentes de Trabajo (4232000-FT-1043). En caso de evidenciar observaciones, desviaciones o diferencias, el Profesional Universitario de Talento Humano las registra en el Acta (4233300-FT-008) con el desarrollo de la verificación de los casos de salud a través de las Mesas Laborales y realiza la notificación a la instancia competente (ARL o EPS) según corresponda a través de correo electrónico o de Oficio (4233300-FT-012). De lo contrario, queda como evidencia registro Acta con el desarrollo de la verificación de los casos de salud a través de las Mesas Laborales. Tipo: Preventivo Implementación: Manual_x000a_- 4 El procedimiento 4232000-PR-372 Gestión de Peligros, Riesgos y Amenazas indica que el Profesional Universitario de la Dirección de Talento Humano con apoyo de la Aseguradora de Riesgos Laborales – ARL, autorizado(a) por el(la) Director(a) Técnico(a) de la Dirección de Talento Humano, anualmente verifica, a través de la autoevaluación sobre el cumplimiento de los estándares mínimos del Sistema de Gestión de Seguridad y Salud en el Trabajo. La(s) fuente(s) de información utilizadas es(son) la normatividad vigente en materia de Salud y Seguridad en el Trabajo. En caso de evidenciar observaciones, desviaciones o diferencias, el Profesional Universitario de la Dirección de Talento Humano debe establecer acciones a través del formato Plan de mejoramiento (4232000-FT-1276) sobre el resultado de la autoevaluación de los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_x000a_- 5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 Profesional Universitario de la Dirección de Talento Humano, autorizado(a) por el(la) Directora(a) Técnico(a) de la Dirección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_x000a_- 2 El mapa de riesgos del proceso de Gestión del Talento Humano indica que el Profesional Universitario de la Dirección de Talento Humano, autorizado(a) por el(la) Directora(a) Técnico(a) de la Dirección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2335999999999999E-2"/>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_x000a_- Reportar al(la) a la directora(a) Técnico(a) de Talento Humano el incumplimiento legal en la implementación de los estándares mínimos del Sistema de Gestión de Seguridad y Salud en el Trabajo_x000a_- Formular plan de acción para mitigar el incumplimiento legal en la implementación de los estándares mínimos del Sistema de Gestión y Seguridad y Salud en el Trabajo._x000a_- Implementar las acciones formuladas para la mitigación al incumplimiento legal en la implementación de los estándares mínimos del Sistema de Gestión y Seguridad y Salud en el Trabajo. _x000a__x000a__x000a__x000a__x000a__x000a_- Actualizar el riesgo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 Dirección de Talento Humano_x000a_- Profesional Universitario de la Dirección de Talento Humano. _x000a_- Profesional Universitario de la Dirección de Talento Humano. _x000a_- Profesional Universitario de la Dirección de Talento Humano. _x000a__x000a__x000a__x000a__x000a__x000a_- Dirección de Talento Humano"/>
    <s v="-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_x000a_-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_x000a_- Evidencia de reunión o soporte que evidencie formulación de plan de acción definido para mitigar el incumplimiento legal en la implementación de los estándares mínimos del Sistema de Gestión y Seguridad y Salud en el Trabajo._x000a_- Evidencia de implementación de las acciones definidas para mitigar el incumplimiento legal en la implementación de los estándares mínimos del Sistema de Gestión y Seguridad y Salud en el Trabajo._x000a__x000a__x000a__x000a__x000a__x000a_-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actualizado."/>
    <d v="2023-12-13T00:00:00"/>
    <s v="_x000a__x000a_Establecimiento de controles_x000a_Evaluación de controles_x000a_"/>
    <s v="Se ajustó en la redacción de las actividades de control de tipo preventivo y detectivo, así mismo, la frecuencia del control preventivo 1._x000a_Se ajustó la explicación de la valoración obtenida después de controles."/>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s relaciones laborales colectivas e individuales entre los servidores(as) públicos(as) y la Entidad."/>
    <s v="-"/>
    <s v="-"/>
    <s v="Posibilidad de afectación reputacional por pérdida de confianza por parte de los/as trabajadores/as y las organizaciones sindicales, debido a incumplimiento parcial de compromisos durante la ejecución de la estrategia para la atención individual y colectivas de trabajo"/>
    <x v="0"/>
    <s v="Ejecución y administración de procesos"/>
    <s v="Dirección de Talento Humano"/>
    <s v="- Fallas en la realización de seguimiento a las acciones planeadas._x000a_- Personal no calificado para el desempeño de las funciones de algunos cargo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osibles hallazgos por parte de entes de control._x000a_- Afectación de la imagen institucional_x000a_- Pago de indemnizaciones como resultado de demandas.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Baja (2)"/>
    <n v="0.4"/>
    <s v="Menor (2)"/>
    <s v="Menor (2)"/>
    <s v="Leve (1)"/>
    <s v="Leve (1)"/>
    <s v="Leve (1)"/>
    <s v="Leve (1)"/>
    <s v="Menor (2)"/>
    <n v="0.4"/>
    <s v="Moderado"/>
    <s v="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
    <s v="- 1 El procedimiento (2211300-PR-174)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_x000a_- 2 El procedimiento 2211300-PR-174 - Gestión de Relaciones Laborales indica que el Profesional Especializado o Universitario de la Dirección de Talento Humano con el acompañamiento y la supervisión del(la) Director(a) Técnico(a) de la Dirección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Resolución (4203000-FT-997) expedidos en el marco al cumplimiento de lo establecido en el acuerdo laboral. En caso de evidenciar observaciones, desviaciones o diferencias, se debe notificar a través de correo electrónico a el(la) Secretario(a) General, al (a la) Subsecretario(a) Corporativa(a) y al (a la) Director(a) Técnico(a) de la Dirección de Talento Humano. De lo contrario, queda como evidencia acta de reunión en la que quedan registrados los resultados del seguimiento a la implementación de lo acordad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la) Secretario(a) General, el(la) Subsecretario(a) Corporativo(a) y el(la) Director(a) Técnico(a) de la Dirección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_x000a_- 2 El mapa de riesgos del proceso de Gestión del Talento Humano indica que el(la) Director(a) Técnico(a) de la Dirección de Talento Humano y el Profesional Especializado o Universitario de la Dirección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22500000000000003"/>
    <s v="Bajo"/>
    <s v="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_x000a_-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_x000a_- Determinar las acciones a realizar y nuevas fechas para dar cumplimiento a la(s) actividad(es) de la estrategia para la atención individual y colectivas de trabajo que presenta/n incumplimiento. _x000a_- Implementar las acciones definidas para dar cumplimiento a la(s) actividad(es) de la estrategia para la atención individual y colectivas de trabajo de manera inmediata o progresiva de acuerdo con los nuevos términos establecidos._x000a__x000a__x000a__x000a__x000a__x000a_- Actualizar el riesgo Posibilidad de afectación reputacional por pérdida de confianza por parte de los/as trabajadores/as y las organizaciones sindicales, debido a incumplimiento parcial de compromisos durante la ejecución de la estrategia para la atención individual y colectivas de trabajo"/>
    <s v="- Dirección de Talento Humano_x000a_- Profesional Especializado o Universitario de la Dirección de Talento Humano._x000a_- Secretario(a) General, el(la) Subsecretario(a) Corporativo(a) y el(la) Director(a) Técnico de la Dirección de Talento Humano._x000a_- Director(a) Técnico(a) de la Dirección de Talento Humano y Profesional Especializado o Universitario de la Dirección de Talento Humano._x000a__x000a__x000a__x000a__x000a__x000a_- Dirección de Talento Humano"/>
    <s v="-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_x000a_-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_x000a_- Acta con el registro de las acciones a seguir y programación frente a actividad/es de la estrategia para la atención individual y colectivas de trabajo que presenta/n incumplimiento._x000a_- Evidencias de la implementación de las actividades establecidas para dar cumplimiento a la/s actividad/es de la estrategia para la atención individual y colectivas de trabajo._x000a__x000a__x000a__x000a__x000a__x000a_-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actualizado."/>
    <d v="2023-12-13T00:00:00"/>
    <s v="_x000a_Análisis antes de controles_x000a_Establecimiento de controles_x000a__x000a_"/>
    <s v="Se ajustó la valoración de la probabilidad frente al número de veces en que se ejecutó la actividad clave asociada al riesgo en el último año. Así mismo, se ajustó la explicación de la valoración obtenida antes de controles._x000a_Se ajustó en la redacción de las actividades de control preventivo y detectivo."/>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 modalidad laboral de teletrabajo."/>
    <s v="-"/>
    <s v="-"/>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x v="0"/>
    <s v="Ejecución y administración de procesos"/>
    <s v="Dirección de Talento Humano"/>
    <s v="- Fallas en la realización de seguimiento a las acciones planeadas._x000a_- Desconocimiento de esta modalidad laboral y los beneficios que tiene para los individuos y las entidade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Afectación en la imagen institucional al no verse promovido el teletrabajo como una modalidad laboral._x000a_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Baja (2)"/>
    <n v="0.4"/>
    <s v="Leve (1)"/>
    <s v="Menor (2)"/>
    <s v="Leve (1)"/>
    <s v="Leve (1)"/>
    <s v="Leve (1)"/>
    <s v="Leve (1)"/>
    <s v="Menor (2)"/>
    <n v="0.4"/>
    <s v="Moderado"/>
    <s v="El proceso estima que el riesgo se ubica en una zona moderada, debido a que la frecuencia con la que se realizó la actividad clave asociada al riesgo se presentó 4 vez en el último año, sin embargo, ante su materialización, podrían presentarse efectos significativos, en la imagen de la entidad a nivel local."/>
    <s v="- 1 El procedimiento (2211300-PR-221) Gestión Organizacional indica que el Profesional Especializado o Universitario de la Dirección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Seguimiento Teletrabajo (4232000- FT-1167). La(s) fuente(s) de información utilizadas es(son) normatividad que regula la modalidad de teletrabajo y el formato Seguimiento Teletrabajo (4232000- FT-1167). En caso de evidenciar observaciones, desviaciones o diferencias, se debe dejar evidencia en el formato Seguimiento Teletrabajo (4232000-FT-1167 ) y validar, por parte de la Mesa Técnica de Apoyo en Teletrabajo, si hay lugar a la terminación del reconocimiento como teletrabajador(a) a el(a) servidor(a) público(a,) acción que debe quedar registrada en el Acta (4233300-FT-008) de la sesión de la Mesa Técnica de Apoyo en Teletrabajo. De lo contrario, queda como evidencia el registro Seguimiento Teletrabajo (4232000-FT-1167). Tipo: Preventivo Implementación: Manual_x000a_- 2 El procedimiento (2211300-PR-221) Gestión Organizacional indica que el(la) Director(a) Técnico(a) de Talento Humano, autorizado(a) por el  Manual Específico de Funciones y Competencias Laborales, bimestralmente revisa el estado de la ejecución de las actividades desarroll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responsable de su proyección deberá dar alcance al informe sobre la gestión adelantada desde el procedimiento de Gestión Organizacional a través de correo electrónico. De lo contrario, queda como evidencia el Acta subcomité de autocontrol (4201000-FT-281) que incluye el informe de la gestión adelantada desde el procedimiento de Gestión Organizacional. Tipo: Detectivo Implementación: Manual_x000a_- 3 El procedimiento (2211300-PR-221) Gestión Organizacional indica que el Profesional Especializado o  Universitario de la Dirección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Seguimiento Teletrabajo (4232000- FT-1167). La(s) fuente(s) de información utilizadas es(son) normatividad que regula la modalidad de teletrabajo y el formato Seguimiento Teletrabajo (4232000- FT-1167). En caso de evidenciar observaciones, desviaciones o diferencias, se debe dejar evidencia en el formato Seguimiento Teletrabajo (4232000-FT-1167) y validar, por parte de la Mesa Técnica de Apoyo en Teletrabajo, si hay lugar a la terminación del reconocimiento como teletrabajador(a) a el(la) servidor(a) público(a), acción que debe quedar registrada en el Acta (4233300-FT-008) de la sesión de la Mesa Técnica de Apoyo en Teletrabajo. De lo contrario, queda como evidencia el registro Seguimiento Teletrabajo (4232000-FT-1167).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determina las acciones a realizar y nuevas fechas para dar cumplimiento a la(s) actividad(es), relacionada(s) con la gestión del teletrabajo en la entidad, que presente(n) incumplimiento. Tipo: Correctivo Implementación: Manual_x000a_- 2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59999999999998"/>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_x000a_- Reportar al/a la Director/a Técnico/a de Talento Humano el riesgo materializado de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_x000a_- Determinar las acciones a realizar y nuevas fechas para dar cumplimiento a la(s) actividad(es) relacionada(s) con la gestión del teletrabajo en la entidad, que presente(n) incumplimiento. _x000a_- Implementar las acciones definidas para dar cumplimiento a la(s) actividad(es) relacionada(s) con la gestión del teletrabajo en la entidad, de manera inmediata o progresiva de acuerdo con los nuevos términos establecidos._x000a__x000a__x000a__x000a__x000a__x000a_- Actualizar el riesgo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 Dirección de Talento Humano_x000a_- Profesional Especializado o Universitario de la Dirección de Talento Humano._x000a_- Profesional Especializado o Universitario de la Dirección de Talento Humano._x000a_- Profesional Especializado o Universitario de la Dirección de Talento Humano._x000a__x000a__x000a__x000a__x000a__x000a_- Dirección de Talento Humano"/>
    <s v="-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_x000a_-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_x000a_- Acta con el registro de las acciones a seguir y programación frente a las actividades relacionadas con la gestión del teletrabajo en la entidad, que presenta/n incumplimiento. _x000a_- Evidencias de la implementación de las actividades establecidas para dar cumplimiento a la/s actividad/es relacionadas con la gestión del teletrabajo en la entidad._x000a__x000a__x000a__x000a__x000a__x000a_-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actualizado."/>
    <d v="2023-12-13T00:00:00"/>
    <s v="_x000a_Análisis antes de controles_x000a_Establecimiento de controles_x000a_Evaluación de controles_x000a_"/>
    <s v="Se ajustó la explicación de la valoración obtenida antes de controles._x000a_Se ajustó en la redacción de las actividades de control preventivo, detectivo y correctivo._x000a_Se ajustó la explicación de la valoración obtenida después de controles."/>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1"/>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ejecutar, orientar y divulgar las acciones de Comunicación Corporativa de la entidad."/>
    <s v="-"/>
    <s v="-"/>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x v="0"/>
    <s v="Ejecución y administración de procesos"/>
    <s v="Oficina Consejería de Comunicaciones"/>
    <s v="- Respuestas a temáticas emergentes no previsibles dentro de la planeación de comunicaciones._x0009__x000a__x000a__x000a__x000a__x000a__x000a__x000a__x000a__x000a_"/>
    <s v="-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_x000a_"/>
    <s v="- Pérdida de imagen y gobernabilidad externas._x000a_- Hallazgos y requerimientos dentro de las auditorias interna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Menor (2)"/>
    <s v="Menor (2)"/>
    <s v="Menor (2)"/>
    <s v="Menor (2)"/>
    <s v="Menor (2)"/>
    <s v="Menor (2)"/>
    <s v="Menor (2)"/>
    <n v="0.4"/>
    <s v="Moderado"/>
    <s v="El proceso estima que el riesgo se ubica en una zona moderada, debido a que la frecuencia con la que se realizó la actividad clave asociada al riesgo se presentó 13 veces en el último año, sin embargo, ante su materialización, podrían presentarse efectos significativos, como el incumplimiento en las metas y objetivos institucionales afectando el cumplimiento en las metas regionales."/>
    <s v="- 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_x000a_- 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_x000a_- 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_x000a_- 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Preventivo_x000a__x000a__x000a__x000a__x000a__x000a__x000a__x000a__x000a__x000a__x000a__x000a__x000a__x000a__x000a__x000a_"/>
    <s v="25%_x000a_2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40%_x000a__x000a__x000a__x000a__x000a__x000a__x000a__x000a__x000a__x000a__x000a__x000a__x000a__x000a__x000a__x000a_"/>
    <s v="- 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_x000a_- 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_x000a_- 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_x000a_- 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6.0479999999999999E-2"/>
    <s v="Leve (1)"/>
    <n v="0.1265625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riesgo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Oficina Consejería de Comunicaciones"/>
    <s v="-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a_- Comunicaciones escritas._x000a_- Plan de Comunicaciones._x000a_- Estrategia de divulgación del Plan de Comunicaciones, implementada._x000a_- Campañas del Plan de Comunicaciones ejecutadas y reporte del Plan de Acción Institucional._x000a__x000a__x000a__x000a__x000a_-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divulgar contenidos informativos y/o periodísticos relacionados con la gestión de la Administración Distrital a través del Ecosistema Digital de la Alcaldía Mayor de Bogotá."/>
    <s v="-"/>
    <s v="-"/>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x v="0"/>
    <s v="Ejecución y administración de procesos"/>
    <s v="Oficina Consejería de Comunicaciones"/>
    <s v="- Falta de conocimiento de las tendencias digitales para la divulgación de información._x000a_- Débil orientación para la consulta de los documentos soporte de la gestión del proceso, mejorar su adecuación, e implementar medidas para su fácil consulta y recuperación._x000a__x000a__x000a__x000a__x000a__x000a__x000a__x000a_"/>
    <s v="- Coyunturas políticas que afectan la toma de decisiones._x000a_- La inestabilidad de la conectividad, indisponibilidad de servidores de información y vulnerabilidad en la seguridad informática. _x000a_- Fallas en las comunicaciones. 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Leve (1)"/>
    <s v="Mayor (4)"/>
    <s v="Menor (2)"/>
    <s v="Menor (2)"/>
    <s v="Leve (1)"/>
    <s v="Menor (2)"/>
    <s v="Mayor (4)"/>
    <n v="0.8"/>
    <s v="Alto"/>
    <s v="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
    <s v="- 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_x000a_-  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_x000a_- 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_x000a_- 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_x000a_- 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riesgo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s v="- Oficina Consejería de Comunicaciones_x000a_- Profesionales de la Oficina Consejería de Comunicaciones (portal web y redes sociales)_x000a_- Profesionales de la Oficina Consejería de Comunicaciones (redes sociales, editores)  y Jefe de la Oficina Consejería de Comunicaciones (en caso de información sensible)_x000a_- Profesionales de la Oficina Consejería de Comunicaciones (prensa y redes sociales)_x000a__x000a__x000a__x000a__x000a__x000a_- Oficina Consejería de Comunicaciones"/>
    <s v="-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_x000a_- Información desactivada de las plataformas digitales_x000a_- Información ajustada para publicación_x000a_- Información publicada nuevamente en las plataformas digitales._x000a__x000a__x000a__x000a__x000a__x000a_-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revisar, ejecutar y divulgar las acciones de comunicación hacia la ciudadanía.  _x000a_Fase (actividad): Desconocimiento de los intereses comunicacionales del ciudadano que genere barreras de identificación y comprensión de mensajes."/>
    <s v="-"/>
    <s v="-"/>
    <s v="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x v="0"/>
    <s v="Ejecución y administración de procesos"/>
    <s v="Oficina Consejería de Comunicaciones"/>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Débil orientación para la consulta de los documentos soporte de la gestión del proceso, mejorar su adecuación, e implementar medidas para su fácil consulta y recuperación._x000a_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Errores por parte de una Entidad externa al momento de diligenciar la información a divulgar en el formato FT1048 BRIEF._x000a_- Coyunturas políticas que impiden la definición de necesidades de comunicación._x000a__x000a__x000a__x000a__x000a__x000a__x000a_"/>
    <s v="- Pérdida de credibilidad._x000a_- Perdida de confianza interna en la administración._x000a_- Desconfianza en los productos desarrollados por la administración distrital._x000a_- Desinformación_x000a_- Pérdida de imagen externa._x000a_- Inconformidad de la ciudadanía con la información que se presenta de la gestión del distrito._x000a_- La administración distrital no logra comunicar de manera eficiente y localizada sus acciones de gobierno._x000a__x000a__x000a_"/>
    <s v="3. Consolidar una gestión pública eficiente, a través del desarrollo de capacidades institucionales, para contribuir a la generación de valor público."/>
    <s v="- -- Ningún trámite y/o procedimiento administrativo_x000a__x000a_"/>
    <s v="- Procesos misionales y estratégicos misionales en el Sistema de Gestión de Calidad_x000a__x000a__x000a__x000a_"/>
    <s v="16. Paz, justicia e instituciones sólidas"/>
    <s v="7867 Generación de los lineamientos de comunicación del Distrito para construir ciudad y ciudadanía"/>
    <s v="Baja (2)"/>
    <n v="0.4"/>
    <s v="Leve (1)"/>
    <s v="Mayor (4)"/>
    <s v="Leve (1)"/>
    <s v="Leve (1)"/>
    <s v="Moderado (3)"/>
    <s v="Mayor (4)"/>
    <s v="Mayor (4)"/>
    <n v="0.8"/>
    <s v="Alto"/>
    <s v="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
    <s v="- 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_x000a_- 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_x000a_- 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_x000a_-  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_x000a_-  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_x000a_- 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_x000a_- 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3.6287999999999994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riesgo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s v="- Oficina Consejería de Comunicaciones_x000a_- Jefe Oficina Consejería de Comunicaciones_x000a_- Solicitante de la campaña y profesionales de la Oficina Consejería de Comunicaciones (Agencia en casa y audiovisual)_x000a_- Profesionales y Jefe de la Oficina Consejería de Comunicaciones_x000a__x000a__x000a__x000a__x000a__x000a_- Oficina Consejería de Comunicaciones"/>
    <s v="- Reporte de monitoreo indicando la materialización del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_x000a_- Campaña o pieza comunicacional detenida._x000a_- Información de la campaña o pieza comunicacional ajustada para divulgación_x000a_- Campaña o pieza comunicacional ajustada y divulgada._x000a__x000a__x000a__x000a__x000a__x000a_-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Adelantar las actividades necesarias para la publicación de información en los portales y micrositios web de la Secretaría General."/>
    <s v="-"/>
    <s v="-"/>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x v="0"/>
    <s v="Ejecución y administración de procesos"/>
    <s v="Oficina Consejería de Comunicaciones"/>
    <s v="- Desconocimiento del esquema de publicación de información._x000a_- No se publica adecuadamente la información en la plataforma_x000a_- El esquema de publicación de información se encuentra desactualizado._x000a_- La plataforma que aloja la información presenta fallas técnicas._x000a_- Desarticulación de las dependencias para la definición, aplicación y seguimiento al esquema de publicación._x000a__x000a__x000a__x000a__x000a_"/>
    <s v="- Modificaciones frecuentes a los requerimientos de publicación de información por parte de los entes gubernamentales._x000a_- Las fuentes externas de información proveen información inoportuna o imprecisa._x000a__x000a__x000a__x000a__x000a__x000a__x000a__x000a_"/>
    <s v="- Inconformidad de la ciudadanía con la información que se presenta de la gestión del distrito._x000a_- Hallazgos por parte de un ente de control_x000a_- Posible incumplimiento de la Ley de Transparencia 1712 de 2014_x000a_- Disminución de la interacción de la ciudadanía con el sitio web._x000a__x000a__x000a__x000a__x000a__x000a_"/>
    <s v="3. Consolidar una gestión pública eficiente, a través del desarrollo de capacidades institucionales, para contribuir a la generación de valor público."/>
    <s v="- Consulta del Registro Distrital (Consulta)_x000a_- Publicación de actos o documentos administrativos en el Registro Distrital (Trámite)_x000a_"/>
    <s v="- Procesos misionales y estratégicos misionales en el Sistema de Gestión de Calidad_x000a__x000a__x000a__x000a_"/>
    <s v="Sin asociación"/>
    <s v="No aplica"/>
    <s v="Media (3)"/>
    <n v="0.6"/>
    <s v="Leve (1)"/>
    <s v="Moderado (3)"/>
    <s v="Moderado (3)"/>
    <s v="Moderado (3)"/>
    <s v="Moderado (3)"/>
    <s v="Moderado (3)"/>
    <s v="Moderado (3)"/>
    <n v="0.6"/>
    <s v="Moderado"/>
    <s v="El proceso estima que el riesgo se ubica en una zona moderada, debido a que la frecuencia con la que se realizó la actividad clave asociada al riesgo se presentó 11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_x000a_- 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_x000a_- 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_x000a_- 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_x000a_- Publicar la información para consulta en los portales y micrositios web de la Secretaría General_x0009__x000a_- Monitorear el esquema de publicación y generar alertas y recomendaciones para evitar que se presente nuevamente el incumplimiento de la publicación_x0009__x0009__x0009__x0009__x0009__x0009__x000a__x000a__x000a__x000a__x000a__x000a__x000a_- Actualizar el riesgo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 Oficina Consejería de Comunicaciones_x000a_- El(la) servidor responsable de la información de la dependencia_x000a_- Los profesionales de las oficinas de Planeación, de tecnologías de la información y las comunicaciones y de la Consejería de Comunicaciones_x0009__x000a__x000a__x000a__x000a__x000a__x000a__x000a_- Oficina Consejería de Comunicaciones"/>
    <s v="-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a_- Formatos 1025 de publicación, actualización y desactivación de información._x000a_- Correos electrónicos de alerta y recomendaciones y esquema de publicación_x000a__x000a__x000a__x000a__x000a__x000a__x000a_-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actualizado."/>
    <d v="2023-12-01T00:00:00"/>
    <s v="_x000a_Análisis antes de controles_x000a_Establecimiento de controles_x000a_Evaluación de controles_x000a_"/>
    <s v="Se actualiza el número de veces que se realiza la actividad clave asociada al riesgo (probabilidad)._x000a_Se actualizaron los controles frente al riesgo._x000a_Se ajusta la valoración residual"/>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emitir lineamientos en materia de comunicación pública._x000a_Fase (propósito): Descoordinación interinstitucional en la aplicación de los lineamientos dictados en materia de comunicación pública."/>
    <s v="-"/>
    <s v="-"/>
    <s v="Posibilidad de afectación económica (o presupuestal) por incumplimiento en la generación de lineamientos distritales en materia de comunicación pública, debido a debilidades en la definición, alcance y formalización de los mismos hacia las entidades distritales. "/>
    <x v="0"/>
    <s v="Ejecución y administración de procesos"/>
    <s v="Oficina Consejería de Comunicaciones"/>
    <s v="- Reproceso en las actividades de las distintas áreas y malgaste administrativo lo que perjudica los tiempos de entrega _x000a_- Entrega de la información de una manera inadecuada a la ciudadanía_x000a_- Deficiencias en la información entregada a las distintas áreas, lo que generaría una mala comunicación._x000a__x000a__x000a__x000a__x000a__x000a__x000a_"/>
    <s v="- Falta de interés por la información entregada por parte de las entidades en relación a la comunicación publica_x000a_- Incremento de tramites administrativos por requerimientos por parte de la ciudadanía por aclaración de la información entregada _x000a__x000a__x000a__x000a__x000a__x000a__x000a__x000a_"/>
    <s v="- Inconformidad de la ciudadanía con la información que se presenta de la gestión del distrito._x000a_- Reproceso de actividades por ajuste en las acciones de comunicación pública._x000a_- Pluralidad de agendas y objetivos de comunicación pública en las entidades distrit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67 Generación de los lineamientos de comunicación del Distrito para construir ciudad y ciudadanía"/>
    <s v="Muy baja (1)"/>
    <n v="0.2"/>
    <s v="Leve (1)"/>
    <s v="Moderado (3)"/>
    <s v="Moderado (3)"/>
    <s v="Moderado (3)"/>
    <s v="Menor (2)"/>
    <s v="Menor (2)"/>
    <s v="Moderado (3)"/>
    <n v="0.6"/>
    <s v="Moderado"/>
    <s v="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n l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_x000a_- 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_x000a_- Identificar los lineamientos en materia de comunicación pública definidos por la dependencia, que no están soportados con documentos de obligatorio cumplimiento_x000a_- Generar y divulgar el documento de obligatorio cumplimiento que socialice el (los) lineamiento(s) en materia de comunicación pública_x000a__x000a__x000a__x000a__x000a__x000a__x000a_- Actualizar el riesgo Posibilidad de afectación económica (o presupuestal) por incumplimiento en la generación de lineamientos distritales en materia de comunicación pública, debido a debilidades en la definición, alcance y formalización de los mismos hacia las entidades distritales. "/>
    <s v="- Oficina Consejería de Comunicaciones_x000a_- Jefe Oficina Consejería de Comunicaciones_x000a_- Jefe Oficina Consejería de Comunicaciones_x000a__x000a__x000a__x000a__x000a__x000a__x000a_- Oficina Consejería de Comunicaciones"/>
    <s v="-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_x000a_- Comunicaciones escritas o digitales que evidencien la verificación, solicitud y/o expedición de los documentos de obligatorio cumplimiento._x000a_- Documentos de obligatorio cumplimiento (actas, resoluciones, circulares)_x000a__x000a__x000a__x000a__x000a__x000a__x000a_- Riesgo de Posibilidad de afectación económica (o presupuestal) por incumplimiento en la generación de lineamientos distritales en materia de comunicación pública, debido a debilidades en la definición, alcance y formalización de los mismos hacia las entidades distritales. ,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emitir lineamientos en materia de comunicación pública._x000a_Fase (componente): Falta de adherencia de las entidades del Distrito que impidan la implementación de los lineamientos distritales en materia de comunicación pública."/>
    <s v="-"/>
    <s v="-"/>
    <s v="Posibilidad de afectación reputacional por falta de adherencia de las entidades del Distrito para la aplicación de lineamientos de comunicación pública, debido a inadecuado acompañamiento y seguimiento a las campañas y/o acciones de comunicación que ellas desarrollan."/>
    <x v="0"/>
    <s v="Ejecución y administración de procesos"/>
    <s v="Oficina Consejería de Comunicaciones"/>
    <s v="- Desconocimiento de los lineamientos generados en materia de comunicación publica._x000a_- Confusión en la manera de implementar los lineamientos de comunicación publica. _x000a__x000a__x000a__x000a__x000a__x000a__x000a__x000a_"/>
    <s v="- Débil divulgación de normativa externa que pueda dificultar la adecuada implementación, el cumplimiento y el conocimiento actual, respecto a los lineamientos distritales en materia de comunicación publica._x000a__x000a__x000a__x000a__x000a__x000a__x000a__x000a__x000a_"/>
    <s v="- Desconfianza en los productos desarrollados por la administración distrital._x000a_- Reproceso de actividades por ajuste en las acciones de comunicación pública.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67 Generación de los lineamientos de comunicación del Distrito para construir ciudad y ciudadanía"/>
    <s v="Baja (2)"/>
    <n v="0.4"/>
    <s v="Leve (1)"/>
    <s v="Mayor (4)"/>
    <s v="Moderado (3)"/>
    <s v="Moderado (3)"/>
    <s v="Menor (2)"/>
    <s v="Menor (2)"/>
    <s v="Mayor (4)"/>
    <n v="0.8"/>
    <s v="Alto"/>
    <s v="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
    <s v="- 1 En l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_x000a_- 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_x000a_- 3 En l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_x000a_- 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_x000a_- 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08"/>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_x000a_- Remitir una comunicación dirigida a la dependencia o entidad solicitando los ajustes necesarios para cumplir con lo indicado en los lineamientos de comunicación pública establecidos._x0009__x0009__x000a_- Orientar a las entidades distritales en el ajuste de las observaciones realizadas y en la aplicabilidad de los lineamientos de comunicación publica._x0009__x0009__x0009__x0009__x0009__x0009__x0009__x0009__x000a_- Identificar que los ajustes solicitados cumplan con lo establecido en los lineamientos de comunicación pública._x000a__x000a__x000a__x000a__x000a__x000a_- Actualizar el riesgo Posibilidad de afectación reputacional por falta de adherencia de las entidades del Distrito para la aplicación de lineamientos de comunicación pública, debido a inadecuado acompañamiento y seguimiento a las campañas y/o acciones de comunicación que ellas desarrollan."/>
    <s v="- Oficina Consejería de Comunicaciones_x000a_- el (la) Jefe de la Oficina Consejería de Comunicaciones_x000a_- el (la) profesional de la Oficina Consejería de Comunicaciones (agencia en casa)_x000a_- el (la) Jefe de la Oficina Consejería de Comunicaciones_x000a__x000a__x000a__x000a__x000a__x000a_- Oficina Consejería de Comunicaciones"/>
    <s v="-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_x000a_- Oficios, Correos electrónicos con observaciones solicitando los ajustes necesarios para cumplir con lo indicado en los lineamientos establecidos_x000a_- Evidencias de reunión, correos electrónicos_x000a_- Oficios, Correos electrónicos con aprobaciones o vistos buenos._x000a__x000a__x000a__x000a__x000a__x000a_-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actualizado."/>
    <d v="2023-12-01T00:00:00"/>
    <s v="Identificación del riesgo_x000a_Análisis antes de controles_x000a_Establecimiento de controles_x000a_Evaluación de controles_x000a_Tratamiento del riesgo"/>
    <s v="Se actualiza el número de veces que se realiza la actividad clave asociada al riesgo (probabilidad)._x000a_Se actualizaron los controles frente al riesgo._x000a_Se ajusta la valoración residual"/>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
    <s v="-"/>
    <s v="Posibilidad de afectación reputacional por hallazgos y sanciones impuestas por órganos de control, debido a errores (fallas o deficiencias) en el registro adecuado y oportuno de los hechos económicos de la entidad "/>
    <x v="0"/>
    <s v="Ejecución y administración de procesos"/>
    <s v="Subdirección Financiera"/>
    <s v="- Los funcionarios no son conscientes del la importancia de su revisión, análisis y registro adecuados de  la información._x000a_- Entrega inoportuna de información de entrada para analizar y registrar adecuadamente los hechos económicos._x000a_- La información de entrada que se requiere para el registro no es suficiente, clara, completa ni de calidad._x000a_- Desconocimiento, falta de compromiso por parte de las personas responsables de suministrar la información._x000a__x000a__x000a__x000a__x000a__x000a_"/>
    <s v="- Cambio en los criterios impartidos por el órgano rector contable (Dirección Distrital de Contabilidad de la Secretaría Dis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Baja (2)"/>
    <n v="0.4"/>
    <s v="Leve (1)"/>
    <s v="Moderado (3)"/>
    <s v="Menor (2)"/>
    <s v="Leve (1)"/>
    <s v="Moderado (3)"/>
    <s v="Moderado (3)"/>
    <s v="Moderado (3)"/>
    <n v="0.6"/>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_x000a_- 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_x000a_- 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7.0559999999999984E-2"/>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_x000a_- Analizar el grado de impacto del error presentado y prepara informe al líder del proceso  para toma de decisiones_x000a_- Realizar los ajustes en los sistemas de información correspondientes._x000a_- Generar los reportes que reflejen los ajustes._x000a__x000a__x000a__x000a__x000a__x000a_- Actualizar el riesgo Posibilidad de afectación reputacional por hallazgos y sanciones impuestas por órganos de control, debido a errores (fallas o deficiencias) en el registro adecuado y oportuno de los hechos económicos de la entidad "/>
    <s v="- Subdirección Financiera_x000a_- Subdirector Financiero - Profesional Especializado (Contador)_x000a_- Profesional Especializado_x000a_- Profesional Especializado_x000a__x000a__x000a__x000a__x000a__x000a_- Subdirección Financiera"/>
    <s v="-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_x000a_- Decisión de realizar el ajuste de acuerdo al grado de complejidad_x000a_- Comprobante contable - aplicativo correspondiente_x000a_- Balance de prueba ajustado_x000a__x000a__x000a__x000a__x000a__x000a_- Riesgo de Posibilidad de afectación reputacional por hallazgos y sanciones impuestas por órganos de control, debido a errores (fallas o deficiencias) en el registro adecuado y oportuno de los hechos económicos de la entidad , actualizado."/>
    <d v="2023-12-01T00:00:00"/>
    <s v="_x000a__x000a_Establecimiento de controles_x000a__x000a_"/>
    <s v="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
    <s v="-"/>
    <s v="Posibilidad de afectación reputacional por hallazgos y sanciones impuestas por órganos de control  y la secretaria distrital de hacienda, debido a incumplimiento parcial de compromisos en la presentación de Estados Financieros "/>
    <x v="0"/>
    <s v="Ejecución y administración de procesos"/>
    <s v="Subdirección Financiera"/>
    <s v="- Los funcionarios no son conscientes de la presentación de los estados financieros de la Entidad a la Secretaría Distrital de Hacienda._x000a_- No socializar a  las dependencias la importancia de la entrega oportuna de la información financiera_x000a_- La entrega no oportuna de la información financiera por parte de las dependencias_x000a_- No verificar la oportunidad y la calidad de la entrega de la información financiera por parte de las dependencias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Baja (2)"/>
    <n v="0.4"/>
    <s v="Leve (1)"/>
    <s v="Mayor (4)"/>
    <s v="Mayor (4)"/>
    <s v="Leve (1)"/>
    <s v="Moderado (3)"/>
    <s v="Mayor (4)"/>
    <s v="Mayor (4)"/>
    <n v="0.8"/>
    <s v="Alto"/>
    <s v="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_x000a_- 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_x000a_- 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_x000a_- 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_x000a_- 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_x000a_- 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_x000a_- 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5401599999999996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_x000a_- Se analiza la situación presentada y se buscan alternativas con la Secretaría Distrital de Hacienda._x000a_- Se presentan los estados financieros ante la Secretaría Distrital de Hacienda de manera extemporánea._x000a_- Establecer un cronograma para controlar el cumplimiento de las etapas de consolidación, registro, suscripción y reporte a fin de evitar la ocurrencia del incumplimiento_x000a__x000a__x000a__x000a__x000a__x000a_- Actualizar el riesgo Posibilidad de afectación reputacional por  hallazgos y sanciones impuestas por órganos de control  y la secretaria distrital de hacienda, debido a incumplimiento parcial de compromisos en la presentación de Estados Financieros "/>
    <s v="- Subdirección Financiera_x000a_- Subdirector Financiero - Profesional Especializado (Contador)_x000a_- Subdirector Financiero - Profesional Especializado (Contador)_x000a_- Subdirector Financiero - Profesional Especializado (Contador)_x000a__x000a__x000a__x000a__x000a__x000a_- Subdirección Financiera"/>
    <s v="-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_x000a_- Solución conjunta con la Secretaría Distrital de Hacienda_x000a_- Estados Financieros presentados_x000a_- Cronograma  con las etapas de la consolidación, registro, suscripción y reporte_x000a__x000a__x000a__x000a__x000a__x000a_- Riesgo de Posibilidad de afectación reputacional por  hallazgos y sanciones impuestas por órganos de control  y la secretaria distrital de hacienda, debido a incumplimiento parcial de compromisos en la presentación de Estados Financieros , actualizado."/>
    <d v="2023-12-01T00:00:00"/>
    <s v="_x000a__x000a_Establecimiento de controles_x000a__x000a_"/>
    <s v="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estionar los Certificados de Disponibilidad Presupuestal y de Registro Presupuestal"/>
    <s v="-"/>
    <s v="-"/>
    <s v="Posibilidad de afectación reputacional por hallazgos y sanciones impuestas por órganos de control, debido a errores (fallas o deficiencias) al gestionar los Certificados de Disponibilidad Presupuestal y de Registro Presupuestal"/>
    <x v="0"/>
    <s v="Ejecución y administración de procesos"/>
    <s v="Subdirección Financiera"/>
    <s v="- Errores involuntarios al transcribir la información de la solicitud del CD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 Falta de articulación entre los Sistemas de Información internos de la Secretaría General lo que genera la doble digitación de información.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Alta (4)"/>
    <n v="0.8"/>
    <s v="Leve (1)"/>
    <s v="Leve (1)"/>
    <s v="Menor (2)"/>
    <s v="Moderado (3)"/>
    <s v="Leve (1)"/>
    <s v="Leve (1)"/>
    <s v="Moderado (3)"/>
    <n v="0.6"/>
    <s v="Alto"/>
    <s v="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_x000a_- 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_x000a_- 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_x000a_- 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_x000a_- 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_x000a_- 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Preventivo_x000a_- Detectivo_x000a_- Detectivo_x000a__x000a__x000a__x000a__x000a__x000a__x000a__x000a__x000a__x000a__x000a__x000a__x000a__x000a_"/>
    <s v="25%_x000a_25%_x000a_1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40%_x000a_30%_x000a_30%_x000a__x000a__x000a__x000a__x000a__x000a__x000a__x000a__x000a__x000a__x000a__x000a__x000a__x000a_"/>
    <s v="- 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_x000a_- 2 El mapa de riesgos del proceso de Gestión Financiera indica que el profesional , autorizado(a) por el líder de este proceso, cada vez que se identifique la materialización del riesgo, anula, sustituye, cancela el certificado de CDP.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9270400000000001E-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_x000a_- Informar a la dependencia solicitante el error presentado en la expedición del CDP._x000a_- Anular, sustituir, cancelar el certificado de CDP_x000a__x000a__x000a__x000a__x000a__x000a__x000a_- Actualizar el riesgo Posibilidad de afectación reputacional por  hallazgos y sanciones impuestas por órganos de control, debido a errores (fallas o deficiencias) al gestionar los Certificados de Disponibilidad Presupuestal y de Registro Presupuestal"/>
    <s v="- Subdirección Financiera_x000a_- Subdirector Financiero - Profesional Universitario - Técnico Operativo_x000a_- Subdirector Financiero - Profesional Universitario - Técnico Operativo_x000a__x000a__x000a__x000a__x000a__x000a__x000a_- Subdirección Financiera"/>
    <s v="-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_x000a_- Correo electrónico_x000a_- Certificado nuevo_x000a__x000a__x000a__x000a__x000a__x000a__x000a_- Riesgo de Posibilidad de afectación reputacional por  hallazgos y sanciones impuestas por órganos de control, debido a errores (fallas o deficiencias) al gestionar los Certificados de Disponibilidad Presupuestal y de Registro Presupuestal, actualizado."/>
    <d v="2023-12-01T00:00:00"/>
    <s v="_x000a__x000a_Establecimiento de controles_x000a__x000a_"/>
    <s v="Se actualiza el número de veces que se realiza la actividad clave asociada al riesgo (probabilidad)._x000a_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ia General de conformidad con las normas vigentes"/>
    <s v="-"/>
    <s v="-"/>
    <s v="Posibilidad de afectación económica (o presupuestal) por sanción moratoria o pago de  intereses, debido a errores (fallas o deficiencias) en el pago oportuno de las obligaciones adquiridas por la Secretaria General            "/>
    <x v="0"/>
    <s v="Ejecución y administración de procesos"/>
    <s v="Subdirección Financiera"/>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iento de metas y objetivos institucionales afectando la ejecución presupuestal._x000a_- Inconformismo, reclamaciones o quejas esporádicas por el no pago de la obligación._x000a__x000a__x000a__x000a__x000a__x000a_"/>
    <s v="7. Mejorar la oportunidad en la ejecución de los recursos, a través del fortalecimiento de una cultura financiera, para lograr una gestión pública efectiva."/>
    <s v="- -- Ningún trámite y/o procedimiento administrativo_x000a__x000a_"/>
    <s v="- Todos los procesos en el Sistema de Gestión de Calidad_x000a__x000a__x000a__x000a_"/>
    <s v="Sin asociación"/>
    <s v="No aplica"/>
    <s v="Muy alta (5)"/>
    <n v="1"/>
    <s v="Leve (1)"/>
    <s v="Leve (1)"/>
    <s v="Menor (2)"/>
    <s v="Leve (1)"/>
    <s v="Leve (1)"/>
    <s v="Menor (2)"/>
    <s v="Menor (2)"/>
    <n v="0.4"/>
    <s v="Alto"/>
    <s v="El proceso estima que el riesgo se ubica en Alto, debido a que la frecuencia con la que se realizó la actividad clave asociada al riesgo se presentó 7949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_x000a_- 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_x000a_- Verificar la conformidad de los documentos soporte de pago y solicita a la dependencia los ajustes que se requieran. Una vez subsanado aplica el procedimiento de acuerdo con los lineamientos  impartidos por la secretaria general y  la secretaria de hacienda distrital_x000a_- Informar a la dependencia cuando se generen intereses moratorios por cuentas por pagar radicadas_x000a__x000a__x000a__x000a__x000a__x000a__x000a_- Actualizar el riesgo Posibilidad de afectación económica (o presupuestal) por sanción moratoria o pago de  intereses, debido a errores (fallas o deficiencias) en el pago oportuno de las obligaciones adquiridas por la Secretaria General            "/>
    <s v="- Subdirección Financiera_x000a_- Subdirector Financiero - Equipo de trabajo del proceso_x000a_- Subdirector Financiero - Equipo de trabajo del proceso_x000a__x000a__x000a__x000a__x000a__x000a__x000a_- Subdirección Financiera"/>
    <s v="- Reporte de monitoreo indicando la materialización del riesgo de Posibilidad de afectación económica (o presupuestal) por sanción moratoria o pago de  intereses, debido a errores (fallas o deficiencias) en el pago oportuno de las obligaciones adquiridas por la Secretaria General            _x000a_- Documentos soportes y registros en el sistema Bogdata_x000a_- Memorando o correo electrónico informando los intereses moratorios generados_x000a__x000a__x000a__x000a__x000a__x000a__x000a_- Riesgo de Posibilidad de afectación económica (o presupuestal) por sanción moratoria o pago de  intereses, debido a errores (fallas o deficiencias) en el pago oportuno de las obligaciones adquiridas por la Secretaria General            , actualizado."/>
    <d v="2023-12-01T00:00:00"/>
    <s v="_x000a_Análisis antes de controles_x000a_Establecimiento de controles_x000a__x000a_"/>
    <s v="Se actualiza el número de veces que se realiza la actividad clave asociada al riesgo (probabilidad)._x000a_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1"/>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1"/>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x v="0"/>
    <s v="Ejecución y administración de procesos"/>
    <s v="Oficina Jurídica"/>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 No se cuenta con   equipos asignados a todos los/as servidores/as. Los equipos (su mayoría) no cuentan con los dispositivos requeridos para operar bajo las nuevas condiciones de trabajo (micrófonos, cámaras, entre otro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Manifestaciones que generan alteraciones en el orden público, en las cuales se vean afectadas las instalaciones de la entidad.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Menor (2)"/>
    <s v="Leve (1)"/>
    <s v="Menor (2)"/>
    <s v="Leve (1)"/>
    <s v="Leve (1)"/>
    <s v="Menor (2)"/>
    <s v="Menor (2)"/>
    <n v="0.4"/>
    <s v="Moderado"/>
    <s v="El proceso estima que el riesgo se ubica en una zona moderado, debido a que la frecuencia con la que se realizó la actividad clave asociada al riesgo se presentó 21 veces en el último año, sin embargo, ante su materialización, podrían presentarse efectos significativos, en el pago de indemnizaciones por acciones legales en los  procesos de defensa judicial y extrajudicial que se adelantan en la Secretaría General."/>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en el informe de monitoreo a la Oficina Asesora de Planeación.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riesgo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 Oficina Jurídica_x000a_- Comité de Conciliación_x000a__x000a__x000a__x000a__x000a__x000a__x000a__x000a_- Oficina Jurídica"/>
    <s v="- Reporte de monitoreo indicando la materialización del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_x000a_- Realiza recomendaciones para prevenir la recurrencia de la causa que originó el proceso o la sentencia lo cual se consigna en el acta de Comité de Conciliación_x000a__x000a__x000a__x000a__x000a__x000a__x000a__x000a_-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actualizado."/>
    <d v="2023-12-06T00:00:00"/>
    <s v="Identificación del riesgo_x000a_Análisis antes de controles_x000a_Establecimiento de controles_x000a_Evaluación de controles_x000a_"/>
    <s v="De acuerdo con la actualización de la DOFA, se ajusto los factores del riesgo y las causas externas. _x000a_Se realizó el análisis de controles de la probabilidad por el criterio de exposición y se actualizo la valoración del impacto._x000a_Se realizó el análisis después de controles teniendo en cuenta la valoración obtenida con los controles definidos._x000a_Se ajustó el número de veces que se ejecuta la actividad clave  en un periodo de un año_x000a_Se eliminó un control detectivo _x000a_Se ajustó el tipo de control 3 de preventivo a detectivo en el control "/>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Elaborar y revisar los actos administrativos que deba suscribir la entidad"/>
    <s v="-"/>
    <s v="-"/>
    <s v="Posibilidad de afectación reputacional por interposición de demandas y emisión de decisiones contrarias a los intereses de la Secretaría General, debido a errores (fallas o deficiencias) en la emisión de actos administrativos de carácter general"/>
    <x v="0"/>
    <s v="Ejecución y administración de procesos"/>
    <s v="Oficina Jurídica"/>
    <s v="- Falta de monitoreo de la actualización  de la normativa Distrital y de los procesos y procedimientos internos de acuerdo con las modificaciones legales recientes._x000a_- Disposición y consulta de la normatividad, falta un normograma integral con  la totalidad y clasificación de las normas _x000a_- Confusión entre normas y directrices a nivel institucional como Secretaría General y directrices a nivel Distrital_x000a_- Falta de información allegada dentro de los antecedentes del acto administrativo que puede llegar a generar análisis incompleto._x000a__x000a__x000a__x000a__x000a__x000a_"/>
    <s v="- Constante actualización de directrices Nacionales y Distritales que no surten suficientes procesos de socialización._x000a_- Falta de recursos que podría darse por los recortes presupuestales, humanos y técnicos que influirían directamente en la no sostenibilidad en el tiempo de los programas e iniciativas de los proyectos de inversión y en los servicios_x000a__x000a__x000a__x000a__x000a__x000a__x000a__x000a_"/>
    <s v="- Hallazgos por parte de los Entes de Control_x000a_- Eventos que afecten la situación jurídica de la organización debido al incumplimiento o desacato de la normatividad legal._x000a_- Afectación reputacional por decisiones adversas que identificaron falta de información en la emisión de los actos administrativos de carácter general.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Leve (1)"/>
    <s v="Leve (1)"/>
    <s v="Leve (1)"/>
    <s v="Leve (1)"/>
    <s v="Leve (1)"/>
    <s v="Leve (1)"/>
    <s v="Leve (1)"/>
    <n v="0.2"/>
    <s v="Moderado"/>
    <s v="El proceso estima que el riesgo se ubica en una zona moderado, debido a que la frecuencia con la que se realizó la actividad clave asociada al riesgo se presentó 1623 veces en el último año, sin embargo, ante su materialización, podrían presentarse efectos significativos como la posible revocatoria de actos administrativos debido a su falta de legalidad."/>
    <s v="- 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_x000a_- 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Sin registro_x000a__x000a__x000a__x000a__x000a__x000a__x000a__x000a__x000a__x000a__x000a__x000a__x000a__x000a__x000a__x000a__x000a__x000a_"/>
    <s v="- Detectivo_x000a_- Preventivo_x000a__x000a__x000a__x000a__x000a__x000a__x000a__x000a__x000a__x000a__x000a__x000a__x000a__x000a__x000a__x000a__x000a__x000a_"/>
    <s v="1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30%_x000a_40%_x000a__x000a__x000a__x000a__x000a__x000a__x000a__x000a__x000a__x000a__x000a__x000a__x000a__x000a__x000a__x000a__x000a__x000a_"/>
    <s v="- 1 El mapa de riesgos del proceso Gestión Jurídica indica que Secretario(a) General, autorizado(a) por el Manual de Funciones, cada vez que se identifique la materialización del riesgo devuelve a la Oficina Jurídica para que realice los ajustes correspondiente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33600000000000002"/>
    <s v="Leve (1)"/>
    <n v="0.15000000000000002"/>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_x000a_- Devuelve a la Oficina Jurídica para que realice los ajustes correspondientes._x000a__x000a__x000a__x000a__x000a__x000a__x000a__x000a_- Actualizar el riesgo Posibilidad de afectación reputacional por interposición de demandas y emisión de decisiones contrarias a los intereses de la Secretaría General, debido a errores (fallas o deficiencias) en la emisión de actos administrativos de carácter general"/>
    <s v="- Oficina Jurídica_x000a_- Secretario(a) General_x000a__x000a__x000a__x000a__x000a__x000a__x000a__x000a_- Oficina Jurídica"/>
    <s v="-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_x000a_- Acto Administrativo con observaciones._x000a__x000a__x000a__x000a__x000a__x000a__x000a__x000a_- Riesgo de Posibilidad de afectación reputacional por interposición de demandas y emisión de decisiones contrarias a los intereses de la Secretaría General, debido a errores (fallas o deficiencias) en la emisión de actos administrativos de carácter general, actualizado."/>
    <d v="2023-12-06T00:00:00"/>
    <s v="Identificación del riesgo_x000a_Análisis antes de controles_x000a_Establecimiento de controles_x000a__x000a_"/>
    <s v="De acuerdo con la actualización de la DOFA, se ajusto los factores del riesgo y las causas externas. _x000a_Se realizó el análisis de controles de la probabilidad por el criterio de exposición y se actualizo la valoración del impacto._x000a_Se ajustó el número de veces que se ejecuta la actividad clave  en un periodo de un año"/>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Emitir los conceptos jurídicos que sean competencia de la Secretaria General, o que surjan en desarrollo de sus funciones"/>
    <s v="-"/>
    <s v="-"/>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x v="0"/>
    <s v="Ejecución y administración de procesos"/>
    <s v="Oficina Jurídica"/>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Confusión entre normas y directrices a nivel institucional como Secretaría General y directrices a nivel Distrital_x000a_- Divergencias en lo resuelto por los operadores judiciales en casos análogos que generan inseguridad jurídica._x000a_- Falta de información allegada dentro de los antecedentes del conceptos y/o consultas que puede llegar a generar análisis incompleto._x000a__x000a__x000a__x000a__x000a_"/>
    <s v="- Constante actualización de directrices Nacionales y Distritales que no surten suficientes procesos de socialización._x000a_- Falta de recursos que podría darse por los recortes presupuestales, humanos y técnicos que influirían directamente en la no sostenibilidad en el tiempo de los programas e iniciativas de los proyectos de inversión y en los servicios_x000a__x000a__x000a__x000a__x000a__x000a__x000a__x000a_"/>
    <s v="- Eventos que afecten la situación jurídica de la organización debido al  incumplimiento o desacato de la normatividad legal._x000a_- Afectación reputacional por decisiones adversas que identificaron falta de información en la emisión de los conceptos y/o consultas._x000a_- Hallazgos por parte de los Entes de Control._x000a_- Necesidad de la emisión de concepto y/o consulta que unifique crite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Leve (1)"/>
    <s v="Menor (2)"/>
    <s v="Leve (1)"/>
    <s v="Leve (1)"/>
    <s v="Menor (2)"/>
    <s v="Leve (1)"/>
    <s v="Menor (2)"/>
    <n v="0.4"/>
    <s v="Moderado"/>
    <s v="El proceso estima que el riesgo se ubica en una zona moderada, debido a que la frecuencia con la que se realizó la actividad clave asociada al riesgo se presentó 22 veces en el último año, sin embargo, ante su materialización, podrían presentarse efectos significativos ante la emisión de conceptos que no se ajusten adecuadamente a la normatividad vigente."/>
    <s v="- 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_x000a_- 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Jurídica indica que el jefe de la Oficina Jurídica, autorizado por el manual de funciones, cada vez que se identifique la materialización del riesgo devuelve al profesional de la Oficina Jurídica para que realice los ajustes correspondientes, lo cual se debe consignar en el concepto o consulta.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muy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_x000a_- Devolver al profesional de la Oficina Asesora Jurídica para que realice los ajustes correspondientes, lo cual se consigna en el proyecto de concepto o consulta._x000a__x000a__x000a__x000a__x000a__x000a__x000a__x000a_- Actualizar el riesgo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s v="- Oficina Jurídica_x000a_- Oficina Jurídica_x000a__x000a__x000a__x000a__x000a__x000a__x000a__x000a_- Oficina Jurídica"/>
    <s v="-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_x000a_- Proyecto de concepto o consulta con observaciones_x000a__x000a__x000a__x000a__x000a__x000a__x000a__x000a_-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actualizado."/>
    <d v="2023-12-06T00:00:00"/>
    <s v="Identificación del riesgo_x000a_Análisis antes de controles_x000a_Establecimiento de controles_x000a__x000a_"/>
    <s v="De acuerdo con la actualización de la DOFA, se ajusto los factores del riesgo y las causas externas. _x000a_Se realizó el análisis de controles de la probabilidad por el criterio de exposición y se actualizo la valoración del impacto._x000a_Se realizó el análisis después de controles teniendo en cuenta la valoración obtenida con los controles definidos._x000a_Se ajustó el número de veces que se ejecuta la actividad clave  en un periodo de un año. _x000a_Se ajustó la redacción del riesgo correctivo. "/>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1"/>
    <s v="Ejecución y administración de procesos"/>
    <s v="Oficina Jurídica "/>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Estructurar canales de relacionamiento con la ciudadanía_x000a_Fase (propósito) Generar las condiciones necesarias para que la experiencia de la ciudadanía en la interacción con la Administración Distrital sea favorable."/>
    <s v="-"/>
    <s v="-"/>
    <s v="Posibilidad de afectación reputacional por debilidades en la ejecución que afecten la puesta en operación de nuevos medios de relacionamiento con la ciudadanía, debido a errores (fallas o deficiencias) en el diseño y estructuración de estos"/>
    <x v="0"/>
    <s v="Ejecución y administración de procesos"/>
    <s v="Subsecretaría de Servicio al Ciudadano"/>
    <s v="- Dificultad en la articulación de actividades comunes a las dependencias._x000a_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de metas en planes institucionales._x000a_- Deterioro de la imagen institucional y pérdida de confianza de la ciudadanía por incumplimiento de expectativas._x000a_- Reducción del nivel de satisfacción de la ciudadanía por el incumplimiento de la implementación de los medios de relacionamiento con la ciudadanía.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16. Paz, justicia e instituciones sólidas"/>
    <s v="7870 Servicio a la ciudadanía, moderno, eficiente y de calidad"/>
    <s v="Muy baja (1)"/>
    <n v="0.2"/>
    <s v="Menor (2)"/>
    <s v="Menor (2)"/>
    <s v="Menor (2)"/>
    <s v="Menor (2)"/>
    <s v="Menor (2)"/>
    <s v="Menor (2)"/>
    <s v="Menor (2)"/>
    <n v="0.4"/>
    <s v="Bajo"/>
    <s v="El proceso estima que el riesgo se ubica en una zona baja, debido a que la frecuencia con la que se realizó la actividad clave asociada al riesgo durante el último año se presentó (1) vez, frente a su materialización podrían presentarse efectos menores para el proceso."/>
    <s v="- 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Evaluar la viabilidad de un nuevo canal de relacionamiento con la ciudadanía)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l procedimiento, dejando la misma evidencia. Tipo: Preventivo Implementación: Manual_x000a_- 2 El procedimiento &quot;Estructuración de Canales de Relacionamiento con la Ciudadanía&quot; 2212100-PR-041 indica que Subsecretario(a) de Servicio a la Ciudadanía, autorizado(a)  por el Manual de Funciones y Competencias Laborales,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Ejecutar las actividades para la estructuración del canal de relacionamiento con la ciudadanía)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l procedimiento, dejando la misma evidencia. Tipo: Preventivo Implementación: Manual_x000a_- 3 El procedimiento &quot;Estructuración de Canales de Relacionamiento con la Ciudadanía&quot; 2212100-PR-041 indica que Subsecretario(a) de Servicio a la Ciudadanía, autorizado(a) por El Manual de Funciones y Competencias Laborares,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Ejecutar las actividades para la estructuración del canal de relacionamiento con la ciudadanía)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l procedimiento, dejando la misma evidencia. Tipo: Preventivo Implementación: Manual_x000a_- 4 El procedimiento &quot;Estructuración de Canales de Relacionamiento con la Ciudadanía&quot; 2212100-PR-041 indica que el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Realizar seguimiento a la ejecución de las actividades para la estructuración del canal de relacionamiento con la ciudadanía)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l procedimiento, dejando la misma evidencia. Tipo: Detectivo Implementación: Manual_x000a_- 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 las especificaciones técnicas de cada uno de los elementos que componen el canal de relacionamiento con la ciudadanía; realiza las pruebas que sean pertinentes. La(s) fuente(s) de información utilizadas es(son) actividad 4 (Realizar seguimiento a la ejecución de las actividades para la estructuración del canal de relacionamiento con la ciudadanía)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l procedimiento, dejando la misma evidenci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_x000a_- 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_x000a_- 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116799999999999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_x000a_- Evaluar la situación presentada de acuerdo a la etapa en la que se encuentra el proyecto._x000a_- Elaborar plan de trabajo (actividades, responsables, fechas)._x000a_- Ejecutar del plan de trabajo._x000a__x000a__x000a__x000a__x000a__x000a_- Actualizar el riesgo Posibilidad de afectación reputacional por debilidades en la ejecución que afecten la puesta en operación de nuevos medios de relacionamiento con la ciudadanía, debido a errores (fallas o deficiencias) en el diseño y estructuración de estos"/>
    <s v="- Subsecretaría de Servicio al Ciudadano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ía de Servicio al Ciudadano"/>
    <s v="-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_x000a_- Acta con la decisión de acciones a tomar_x000a_- Plan de trabajo para la corrección de la situación_x000a_- Plan de trabajo ejecutado_x000a__x000a__x000a__x000a__x000a__x000a_- Riesgo de Posibilidad de afectación reputacional por debilidades en la ejecución que afecten la puesta en operación de nuevos medios de relacionamiento con la ciudadanía, debido a errores (fallas o deficiencias) en el diseño y estructuración de estos, actualizado."/>
    <d v="2023-11-23T00:00:00"/>
    <s v="Identificación del riesgo_x000a__x000a__x000a__x000a_"/>
    <s v="Se ajusta la valoración de la perspectiva del impacto antes de controles en lo referente a &quot;operativo&quot; e &quot;información&quot;."/>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el Sistema Unificado Distrital de Inspección, Vigilancia y Control - SUDIVC, a través de la coordinación y articulación de acciones conjuntas con las entidades que hacen parte del SUDIVC_x000a_Capacitar o cualificar a los servidores públicos en temáticas de funcionalidad del Sistema Distrital para la Gestión de Peticiones Ciudadanas, servicio a la Ciudadanía, al igual que en competencias de Inspección, Vigilancia y Control."/>
    <s v="-"/>
    <s v="-"/>
    <s v="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x v="0"/>
    <s v="Ejecución y administración de procesos"/>
    <s v="Subdirección de Seguimiento a la Gestión de Inspección, Vigilancia y Control - SSGIVC"/>
    <s v="- Desconocimiento por parte de algunos funcionarios acerca de las funciones de la entidad y elementos de la plataforma estratégica._x000a_- Falta de mayor divulgación en todos los niveles de la Organización, frente al cumplimiento de las metas, programas y proyectos._x000a_- Dificultades en la transferencia de conocimiento entre los servidores que se vinculan y retiran de la entidad._x000a_- Fallas de conectividad e interoperabilidad. _x000a__x000a__x000a__x000a__x000a__x000a_"/>
    <s v="- Fallas de interoperabilidad con instancias externas._x000a_- La información necesaria para el seguimiento a la gestión de las entidades participantes en la prestación de los servicios a la Ciudadanía, no es suficiente, clara, completa o de calidad._x000a_- Dificultades en la coordinación de las diferentes secretarias para la prestación de servicios públicos o ejecución de programas, así como la articulación con Entidades del orden nacional_x000a_- Pérdida de credibilidad y de confianza que dificulte el ejercicio de las funciones de la Secretaría General. _x000a__x000a__x000a__x000a__x000a__x000a_"/>
    <s v="- Incumplimiento de objetivos y metas institucionales_x000a_- Percepción negativa de los grupos de valor frente a la entidad_x000a_- Hallazgos por parte de entes de control_x000a_- Pérdida de información o información no veraz_x000a__x000a__x000a__x000a__x000a__x000a_"/>
    <s v="5. Fortalecer la prestación del servicio a la ciudadanía con oportunidad, eficiencia y transparencia, a través del uso de la tecnología y la cualificación de los servidores."/>
    <s v="- Cualificación a servidores con funciones de IVC_x000a_- Sensibilización a comerciantes en temas de IVC_x000a_"/>
    <s v="- Ningún otro proceso en el Sistema de Gestión de Calidad_x000a__x000a__x000a__x000a_"/>
    <s v="Sin asociación"/>
    <s v="No aplica"/>
    <s v="Media (3)"/>
    <n v="0.6"/>
    <s v="Leve (1)"/>
    <s v="Moderado (3)"/>
    <s v="Moderado (3)"/>
    <s v="Leve (1)"/>
    <s v="Menor (2)"/>
    <s v="Menor (2)"/>
    <s v="Moderado (3)"/>
    <n v="0.6"/>
    <s v="Moderado"/>
    <s v="El proceso estima que el riesgo se ubica en una zona moderada, debido a que la frecuencia con la que se realizó la actividad clave asociada al riesgo se presentó 40 veces en el último año y el principal efecto radica en la ocurrencia de hallazgos de control interno y externo."/>
    <s v="- 1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_x000a_- 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s entidades el informe de actividades de Seguimiento y Monitoreo a la gestión de Inspección, Vigilancia y Control (Acta 2211600-FT-008). Tipo: Detectivo Implementación: Manual_x000a_- 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_x000a_- 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é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_x000a_- 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Tipo: Correctivo Implementación: Manual_x000a_- 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584"/>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en el informe de monitoreo a la Oficina Asesora de Planeación._x000a_- Convocar a la(s) entidad(s) que presentaron errores fallas o deficiencias en el reporte de la información a una reunión extraordinaria de seguimiento a compromisos._x000a_- Informar y reprogramar sesión de cualificación, sensibilización o Visita multidisciplinaria_x000a_- Realizar la jornada de cualificación, sensibilización o visita multidisciplinaria de acuerdo con la reprogramación _x000a__x000a__x000a__x000a__x000a__x000a_- Actualizar el riesgo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s v="- Subdirección de Seguimiento a la Gestión de Inspección, Vigilancia y Control - SSGIVC_x000a_- Subdirector de Seguimiento a la Gestión de Inspección, vigilancia y Control._x000a_- Profesional Universitario o técnico operativo asignado por el subdirector de Inspección Vigilancia y Control_x000a_- Profesional Universitario o técnico operativo asignado por el subdirector de Inspección Vigilancia y Control_x000a__x000a__x000a__x000a__x000a__x000a_- Subdirección de Seguimiento a la Gestión de Inspección, Vigilancia y Control - SSGIVC"/>
    <s v="- Reporte de monitoreo indicando la materialización del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_x000a_- Acta (s) de compromiso._x000a_- Oficio o correo electrónico_x000a_- Informe de cualificación, de sensibilización o de Visita multidisciplinaria_x000a__x000a__x000a__x000a__x000a__x000a_-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actualizado."/>
    <d v="2023-11-23T00:00:00"/>
    <s v="Identificación del riesgo_x000a__x000a__x000a__x000a_"/>
    <s v="Se ajusta el nombre del riesgo._x000a_Se relacionan los servicios &quot;Cualificación a servidores con funciones de IVC&quot; y &quot;Sensibilización a comerciantes en temas de IVC&quot; asociados al riesgo._x000a_Se ajustan las causas internas y externa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Fase (componente):Fortalecer e implementar en los canales de atención disponibles en la Red CADE, estrategias de atención de servicio a la ciudadanía acorde a sus características poblacionales y particulares. "/>
    <s v="-"/>
    <s v="-"/>
    <s v="Posibilidad de afectación reputacional por no prestación del servicio, debido a interrupciones en el modelo multicanal que impidan a la ciudadanía acceder a la oferta institucional de trámites y servicios de las entidades que hacen parte de la Red CADE"/>
    <x v="0"/>
    <s v="Daños a activos fijos/ eventos externos"/>
    <s v="Dirección del Sistema Distrital de Servicio a la Ciudadanía"/>
    <s v="- Fallas en el funcionamiento de plataformas tecnológicas que soportan los canales de atención a la ciudadanía_x000a_- Fallas de conectividad e interoperabilidad._x000a__x000a__x000a__x000a__x000a__x000a__x000a__x000a_"/>
    <s v="- Manifestaciones que generan alteraciones en el orden público, en las cuales se vean afectadas las instalaciones de la entidad._x000a__x000a__x000a__x000a__x000a__x000a__x000a__x000a__x000a_"/>
    <s v="- Pérdida de credibilidad y de confianza que dificulte el ejercicio de las funciones de la Secretaría General. _x000a_- Incremento en las PQRS de la ciudadanía en relación con el servicio prestado en la Red CADE._x000a_- Insatisfacción de la ciudadanía respecto a la prestación del servicio._x000a_- Incumplimiento de las obligaciones con las entidades participes en los canales de la Red CADE._x000a_- Falta de disponibilidad y oportunidad en la información a entregar en la prestación del servicio_x000a_- Incumplimiento de objetivos y metas institucionales.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Ningún otro proceso en el Sistema de Gestión de Calidad_x000a__x000a__x000a__x000a_"/>
    <s v="16. Paz, justicia e instituciones sólidas"/>
    <s v="7870 Servicio a la ciudadanía, moderno, eficiente y de calidad"/>
    <s v="Media (3)"/>
    <n v="0.6"/>
    <s v="Leve (1)"/>
    <s v="Moderado (3)"/>
    <s v="Menor (2)"/>
    <s v="Menor (2)"/>
    <s v="Menor (2)"/>
    <s v="Leve (1)"/>
    <s v="Moderado (3)"/>
    <n v="0.6"/>
    <s v="Moderado"/>
    <s v="El proceso estima que el riesgo se ubica en zona moderado, debido a que la frecuencia con la que se realizó la actividad clave asociada fue a diario durante los horarios de atención de los canales de relacionamiento durante el último año, sin embargo, ante su materialización podrían presentarse afectaciones moderadas para el proceso. "/>
    <s v="- 1 El Procedimiento &quot;Administración del Modelo Multicanal de Relacionamiento con la Ciudadanía&quot; 42220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_x000a_- 2 El Procedimiento &quot;Administración del Modelo Multicanal de Relacionamiento con la Ciudadanía&quot; 42220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_x000a_- 3 El Procedimiento &quot;Administración del Modelo Multicanal de Relacionamiento con la Ciudadanía&quot; 4222000-PR-036 indica que el/la profesional responsable del medio de relacionamiento (Canal presencial CADE y SuperCADE) , autorizado(a) por  el Director (a) del Sistema Distrital de Servicio a la Ciudadanía ,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_x000a_- 4 El Procedimiento &quot;Administración del Modelo Multicanal de Relacionamiento con la Ciudadanía&quot; 4222000-PR-036 indica que el/la profesional responsable del medio de relacionamiento (Canal presencial CADE y SuperCADE) , autorizado(a) por  el Director (a) del Sistema Distrital de Servicio a la Ciudadanía ,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4222000-FT-339. De lo contrario, el mismo Informe administrativo, da cuenta de la validación de las condiciones adecuadas para la prestación del servicio. Tipo: Detectivo Implementación: Manual_x000a_- 5 El Procedimiento &quot;Administración del Modelo Multicanal de Relacionamiento con la Ciudadanía&quot; 4222000-PR-036 indica que el/la profesional responsable del medio de relacionamiento (Canal presencial CADE y SuperCADE) , autorizado(a) por  Director (a) del Sistema Distrital de Servicio a la Ciudadanía ,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4222000-FT-339. De lo contrario, el mismo Informe administrativo, da cuenta de la validación de las condiciones adecuadas para la prestación del servici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Aleatoria_x000a_- Aleatori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_x000a_- 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3504000000000005E-2"/>
    <s v="Menor (2)"/>
    <n v="0.33749999999999997"/>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_x000a_-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_x000a_- Solicitar apoyo de la Policía Nacional para las sedes afectadas, gestionando unidades adicionales de vigilancia e implementos o estrategias de mitigación de daños o pérdidas de bienes de la Secretaría General y de las entidades._x000a__x000a__x000a__x000a__x000a__x000a__x000a_- Actualizar el riesgo Posibilidad de afectación reputacional por no prestación del servicio, debido a interrupciones en el modelo multicanal que impidan a la ciudadanía acceder a la oferta institucional de trámites y servicios de las entidades que hacen parte de la Red CADE"/>
    <s v="- Dirección del Sistema Distrital de Servicio a la Ciudadanía_x000a_- Profesional responsable del medio de interacción (CADE y SuperCADE)_x000a_- Profesional responsable del medio de interacción (CADE y SuperCADE)_x000a__x000a__x000a__x000a__x000a__x000a__x000a_- Dirección del Sistema Distrital de Servicio a la Ciudadanía"/>
    <s v="-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_x000a_- Reporte de ciudadanos(as) y trámites efectivos atendidos por cada entidad, en contingencia._x000a_- Reporte de desempeño jornada de atención considerando los reportes realizados a los entes correspondientes_x000a__x000a__x000a__x000a__x000a__x000a__x000a_- Riesgo de Posibilidad de afectación reputacional por no prestación del servicio, debido a interrupciones en el modelo multicanal que impidan a la ciudadanía acceder a la oferta institucional de trámites y servicios de las entidades que hacen parte de la Red CADE, actualizado."/>
    <d v="2023-11-23T00:00:00"/>
    <s v="Identificación del riesgo_x000a_Análisis antes de controles_x000a_Establecimiento de controles_x000a__x000a_"/>
    <s v="Se ajusta la identificación del riesgo, incluyendo el servicio relacionado._x000a_Se ajustan las causas internas._x000a_Se ajusta el análisis antes de controles, teniendo en cuenta el impacto de la materialización del riesgo en materia de imagen, medidas de control interno o externo._x000a_Se ajusta la redacción de controles en cuanto a los centros de costo relacionados a los documento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Fase (componente): Documentos de lineamientos técnicos"/>
    <s v="-"/>
    <s v="-"/>
    <s v="Posibilidad de afectación reputacional por información inconsistente, debido a errores (fallas o deficiencias) en el seguimiento a la gestión de las entidades participantes en los medios de interacción de la Red CADE"/>
    <x v="0"/>
    <s v="Ejecución y administración de procesos"/>
    <s v="Dirección del Sistema Distrital de Servicio a la Ciudadanía"/>
    <s v="- Dificultad en la articulación de actividades comunes a las dependencias._x000a_- Alta rotación de personal generando retrasos en la curva de aprendizaje._x000a_- Dificultades en la transferencia de conocimiento entre los servidores que se vinculan y retiran de la entidad._x000a_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_x000a__x000a__x000a__x000a__x000a__x000a__x000a__x000a_"/>
    <s v="- Pérdida de credibilidad y de confianza que dificulte el ejercicio de las funciones de la Secretaría General. _x000a_- Incremento en las peticiones de la ciudadanía en relación con el servicio prestado por las entidades en la Red CADE._x000a_- Insatisfacción de la ciudadanía respecto a la prestación del servicio._x000a_- Intervenciones o hallazgos por partes de entes de control u otro ente regulador, interno o externo._x000a_- Incumplimiento de objetivos y metas institucionales.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en el Sistema de Gestión de Calidad_x000a__x000a__x000a__x000a_"/>
    <s v="16. Paz, justicia e instituciones sólidas"/>
    <s v="7870 Servicio a la ciudadanía, moderno, eficiente y de calidad"/>
    <s v="Baja (2)"/>
    <n v="0.4"/>
    <s v="Leve (1)"/>
    <s v="Leve (1)"/>
    <s v="Menor (2)"/>
    <s v="Leve (1)"/>
    <s v="Leve (1)"/>
    <s v="Leve (1)"/>
    <s v="Menor (2)"/>
    <n v="0.4"/>
    <s v="Moderado"/>
    <s v="El proceso estima que el riesgo se ubica en zona moderado, debido a que la frecuencia con la que se realizó la actividad clave asociada fue mensual dependiendo los tiempos establecidos ya sea contrato o convenio, ante su materialización, podrían presentarse afectaciones menores para el proceso."/>
    <s v="- 1 El Procedimiento &quot;Administración del Modelo Multicanal de Relacionamiento con la Ciudadanía&quot; 42220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_x000a_- 2 El Procedimiento &quot;Administración del Modelo Multicanal de Relacionamiento con la Ciudadanía&quot; 42220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4211000-FT-449, de seguimiento contractual. De lo contrario, en el mismo formato se da cuenta del cumplimiento por parte de las entidades participantes en la Red CADE.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l Sistema Distrital de Servicio a la Ciudadanía indica que el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_x000a_- Realizar reinducción en el protocolo establecido para el apoyo a la supervisión de convenios y contratos._x000a__x000a__x000a__x000a__x000a__x000a__x000a__x000a_- Actualizar el riesgo Posibilidad de afectación reputacional por información inconsistente, debido a errores (fallas o deficiencias) en el seguimiento a la gestión de las entidades participantes en los medios de interacción de la Red CADE"/>
    <s v="- Dirección del Sistema Distrital de Servicio a la Ciudadanía_x000a_- Servidor(a) asignado(a) por el (la) Director (a) del Sistema Distrital de Servicio a la Ciudadanía_x000a__x000a__x000a__x000a__x000a__x000a__x000a__x000a_- Dirección del Sistema Distrital de Servicio a la Ciudadanía"/>
    <s v="-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_x000a_- Servidores (as) con reinducción en el protocolo de apoyo a la supervisión de contratos y convenios._x000a__x000a__x000a__x000a__x000a__x000a__x000a__x000a_- Riesgo de Posibilidad de afectación reputacional por información inconsistente, debido a errores (fallas o deficiencias) en el seguimiento a la gestión de las entidades participantes en los medios de interacción de la Red CADE, actualizado."/>
    <d v="2023-11-23T00:00:00"/>
    <s v="Identificación del riesgo_x000a__x000a_Establecimiento de controles_x000a__x000a_"/>
    <s v="Se modifica la causa inmediata, ajustándola para evitar reiteración en la redacción; y la causa raíz modificando canales de interacción por relacionamiento._x000a_Se ajustan las causas internas._x000a_Se ajustan los controles detectivos y preventivos, acorde con la actualización del procedimiento Administración del Modelo Multicanal de Relacionamiento con la Ciudadanía - Versión 16  (4222000-PR-036)._x000a_Se ajusta la redacción de controles en cuanto a los centros de costo relacionados a los documento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Capacitar o cualificar a los servidores públicos en temáticas de funcionalidad del Sistema Distrital para la Gestión de Peticiones Ciudadanas, servicio a la Ciudadanía, al igual que en competencias de Inspección, Vigilancia y Control."/>
    <s v="-"/>
    <s v="-"/>
    <s v="Posibilidad de afectación reputacional por inconformidad de los usuarios (entidades) del sistema distrital para la gestión de peticiones, debido a incumplimiento parcial de compromisos en la atención de soporte funcional en los tiempos promedio definidos"/>
    <x v="0"/>
    <s v="Usuarios, productos y prácticas"/>
    <s v="Dirección del Sistema Distrital de Servicio a la Ciudadanía"/>
    <s v="- Fallas en el funcionamiento de plataformas tecnológicas que soportan los canales de atención a la ciudadanía_x000a__x000a__x000a__x000a__x000a__x000a__x000a__x000a__x000a_"/>
    <s v="- Presiones o motivaciones de los ciudadanos que incitan al servidor público a realizar conductas contrarias al deber ser._x000a__x000a__x000a__x000a__x000a__x000a__x000a__x000a__x000a_"/>
    <s v="- Demora en la gestión de peticiones por parte de las entidades distritales._x000a_- Pérdida de credibilidad ante las entidades que utilizan el Sistema para la gestión de peticiones ciudadanas.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Asesoría e información técnica y funcional del Sistema Distrital para la Gestión de peticiones ciudadanas_x000a__x000a_"/>
    <s v="- Todos los procesos en el Sistema de Gestión de Calidad_x000a__x000a__x000a__x000a_"/>
    <s v="Sin asociación"/>
    <s v="No aplica"/>
    <s v="Media (3)"/>
    <n v="0.6"/>
    <s v="Leve (1)"/>
    <s v="Menor (2)"/>
    <s v="Menor (2)"/>
    <s v="Leve (1)"/>
    <s v="Leve (1)"/>
    <s v="Menor (2)"/>
    <s v="Menor (2)"/>
    <n v="0.4"/>
    <s v="Moderado"/>
    <s v="El proceso estima que el riesgo se ubica en una zona moderada, debido a que la frecuencia con la que se realizó la actividad clave asociada al riesgo se presentó 261 veces en el último año, sin embargo, ante su materialización podrían presentarse efectos significativos para el proceso."/>
    <s v="- 1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acorde con lo establecido en la Guía para la Administración Funcional del Sistema Distrital para la Gestión de Peticiones Ciudadanas. La(s) fuente(s) de información utilizadas es(son) los tiempos de solución establecidos en dicha guía.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_x000a_- 2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de atención establecidos acorde con lo establecido en la Guía para la Administración Funcional del Sistema Distrital para la Gestión de Peticiones Ciudadana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_x000a_- 3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acorde con lo establecido en la Guía para la Administración Funcional del Sistema Distrital para la Gestión de Peticiones Ciudadanas.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clasifica la incidencia e indica al solicitante los motivos por los cuales la solicitud no pudo ser atendida en los tiempos definidos. Tipo: Correctivo Implementación: Manual_x000a_- 2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_x000a_- Re-clasificar la incidencia e indicar al solicitante los motivos por los cuales la solicitud no pudo ser atendida en los tiempos definidos._x000a_- Realiza reinducción en las actividades relacionadas al Soporte Funcional del Sistema Distrital para la Gestión de Peticiones Ciudadanas._x000a__x000a__x000a__x000a__x000a__x000a__x000a_- Actualizar el riesgo Posibilidad de afectación reputacional por inconformidad de los usuarios (entidades) del sistema distrital para la gestión de peticiones, debido a incumplimiento parcial de compromisos en la atención de soporte funcional en los tiempos promedio definidos"/>
    <s v="- Dirección del Sistema Distrital de Servicio a la Ciudadanía_x000a_- Profesional, técnico o auxiliar responsable de la atención del soporte_x000a_- Profesional, técnico o auxiliar responsable de la atención del soporte_x000a__x000a__x000a__x000a__x000a__x000a__x000a_- Dirección del Sistema Distrital de Servicio a la Ciudadanía"/>
    <s v="-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_x000a_- Incidencia re-clasificada en la Mesa de ayuda Bogotá te escucha, con indicación de los motivos por los cuales no se pudo atender dentro de los tiempos establecidos_x000a_- Servidores(as) del equipo de soporte funcional con reinducción._x000a__x000a__x000a__x000a__x000a__x000a__x000a_- Riesgo de Posibilidad de afectación reputacional por inconformidad de los usuarios (entidades) del sistema distrital para la gestión de peticiones, debido a incumplimiento parcial de compromisos en la atención de soporte funcional en los tiempos promedio definidos, actualizado."/>
    <d v="2023-11-23T00:00:00"/>
    <s v="Identificación del riesgo_x000a_Análisis antes de controles_x000a_Establecimiento de controles_x000a_Evaluación de controles_x000a_Tratamiento del riesgo"/>
    <s v="Se ajusta la identificación del riesgo, incluyendo el  servicio relacionado._x000a_Se ajustan las causas internas y externas._x000a_Se ajusta el establecimiento de controles, incluyendo en la descripción para los controles frente a la probabilidad, la Guía para la Administración Funcional del Sistema Distrital para la Gestión de Peticiones Ciudadanas_x000a_Se ajusta la redacción de controles en cuanto a los centros de costo relacionados a los documentos._x000a_Se ajustan los controles correctivos acorde con el ajuste efectuado en las acciones de contingencia del riesgo._x000a_Se ajustan las acciones de contingencia."/>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_x000a_Evaluar los criterios de calidad en las respuestas emitidas a las peticiones ciudadanas."/>
    <s v="-"/>
    <s v="-"/>
    <s v="Posibilidad de afectación reputacional por inconformidad de las partes interesadas objeto de medición, debido a errores (fallas o deficiencias) en la medición y análisis de la calidad en la prestación de los servicios en los diferentes canales de servicio a la Ciudadanía."/>
    <x v="0"/>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Baja confiabilidad de la información recopilada._x000a_- Errores en la emisión de notificaciones y oficios dirigidos a entidades distritales por incumplimiento en criterios de calidad.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Baja (2)"/>
    <n v="0.4"/>
    <s v="Leve (1)"/>
    <s v="Menor (2)"/>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
    <s v="- 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_x000a_- 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_x000a_- 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_x000a_- 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6.0479999999999992E-2"/>
    <s v="Menor (2)"/>
    <n v="0.30000000000000004"/>
    <s v="Bajo"/>
    <s v="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riesgo Posibilidad de afectación reputacional por inconformidad de las partes interesadas objeto de medición, debido a errores (fallas o deficiencias) en la medición y análisis de la calidad en la prestación de los servicios en los diferentes canales de servicio a la Ciudadanía."/>
    <s v="- Dirección Distrital de Calidad del Servicio _x000a_- Profesional asignado_x000a__x000a__x000a__x000a__x000a__x000a__x000a__x000a_- Dirección Distrital de Calidad del Servicio "/>
    <s v="-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actualizado."/>
    <d v="2023-11-23T00:00:00"/>
    <s v="Identificación del riesgo_x000a__x000a__x000a__x000a_"/>
    <s v="Se revisa el riesgo y se mantienen las características de información como propuesta año 2024"/>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Cualificar a servidores públicos, colaboradores y demás actores del servicio, en temáticas orientadas a fortalecer competencias laborales acorde con las necesidades para la prestación del servicio a la ciudadanía de la Administración Distrital."/>
    <s v="-"/>
    <s v="-"/>
    <s v="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x v="0"/>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Dificultades en la coordinación de las diferentes secretarias para la prestación de servicios públicos o ejecución de programas, así como la articulación con Entidades del orden nacional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5. Fortalecer la prestación del servicio a la ciudadanía con oportunidad, eficiencia y transparencia, a través del uso de la tecnología y la cualificación de los servidores."/>
    <s v="- Cualificación en Servicio a la Ciudadanía a Servidores Públicos y otros_x000a__x000a_"/>
    <s v="- Todos los procesos en el Sistema de Gestión de Calidad_x000a__x000a__x000a__x000a_"/>
    <s v="Sin asociación"/>
    <s v="No aplica"/>
    <s v="Baja (2)"/>
    <n v="0.4"/>
    <s v="Leve (1)"/>
    <s v="Menor (2)"/>
    <s v="Menor (2)"/>
    <s v="Leve (1)"/>
    <s v="Leve (1)"/>
    <s v="Leve (1)"/>
    <s v="Menor (2)"/>
    <n v="0.4"/>
    <s v="Moderado"/>
    <s v="El proceso estima que el riesgo se ubica en una zona moderada, debido a que la frecuencia con la que se realizó  la actividad clave asociada al riesgo fue 12 veces en el último año,  sin embargo, ante su posible materialización podría presentarse falta de credibilidad de las partes interesadas."/>
    <s v="- 1 El procedimiento Cualificación en servicio a la Ciudadanía a Servidores públicos y otros (2212200-PR-043) indica que el(la) Director(a) de la Dirección Distrital de Calidad del Servicio, autorizado(a) por el(la) Subsecretario(a) de Servicio a la Ciudadanía, anualmente valida y aprueba la conformidad del Plan anual de Cualificación de acuerdo con el Informe de gestión anual de cualificación del año inmediatamente anterior y al Acta de reunión de identificación de necesidades. La(s) fuente(s) de información utilizadas es(son) Informe de gestión anual de cualificación del año inmediatamente anterior y al Acta de reunión de identificación de necesidades. En caso de evidenciar observaciones, desviaciones o diferencias, se informa por medio de correo electrónico para realizar los ajustes necesarios. De lo contrario, se aprueba el Plan Anual de Cualificación por medio de firma. Tipo: Preventivo Implementación: Manual_x000a_- 2 El procedimiento Cualificación en servicio a la Ciudadanía a Servidores públicos y otros (2212200-PR-043) indica que Profesional de la Dirección Distrital de Calidad del Servicio, autorizado(a) por el(la) Director(a) de la Dirección Distrital de Calidad del Servicio, mensualmente revisa, según sea el caso, la agenda con la programación de las jornadas de cualificación de acuerdo con los siguientes criterios: fecha, hora, modalidad (Si es presencial se establece el lugar con los requerimientos logísticos y tecnológicos), ciclo y modulo a cualificar, cantidad de servidores a cualificar. La(s) fuente(s) de información utilizadas es(son) archivo en Excel agendamiento sesiones de cualificación. En caso de evidenciar observaciones, desviaciones o diferencias, por comunicación o solicitud expresa de la entidad a cualificar, se crea un nuevo agendamiento en el calendario y se modifica únicamente la fecha de agendamiento inicial indicando la nueva fecha de la jornada que se reprograma a solicitud de la entidad, en caso de que la Dirección Distrital de Calidad del Servicio deba realizar reprogramación de una sesión de cualificación se debe remitir correo electrónico a la entidad y cambiar la fecha establecida con la entidad, dejando evidencia por medio de una nota en archivo en Excel agendamiento sesiones de cualificación. De lo contrario, se continúa con las jornadas de cualificación establecidas en el Plan anual de cualificación Tipo: Detectivo Implementación: Manual _x000a_- 3 El procedimiento Cualificación en servicio a la Ciudadanía a Servidores públicos y otros (2212200-PR-043) indica que Profesional de la Dirección Distrital de Calidad del Servicio, autorizado(a) por el(la) Director(a) de la Dirección Distrital de Calidad del Servicio, bimestralmente verifica los resultados de la gestión de cualificación del periodo respecto al plan anual de cualificación y presenta, en el subcomité de autocontrol, los datos consolidados del grado de satisfacción de las jornadas de cualificación ejecutadas, a partir de la tabulación de los datos registrados en el formato de encuesta de satisfacción de cualificaciones y el consolidado de personas cualificadas y de sesiones realizadas. La(s) fuente(s) de información utilizadas es(son) los Informes mensuales de la gestión de cualificación. En caso de evidenciar observaciones, desviaciones o diferencias, se definen las estrategias a seguir para cumplir con el Plan anual de cualificación, dejando evidencia en el Acta subcomité de autocontrol 2210112-FT-281. De lo contrario, se continúa con las jornadas de cualificación establecidas en el Plan anual de cualificación.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en el informe de monitoreo a la Oficina Asesora de Planeación._x000a_- Ajustar la programación definida en el plan anual de cualificación_x000a__x000a__x000a__x000a__x000a__x000a__x000a__x000a_- Actualizar el riesgo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s v="- Dirección Distrital de Calidad del Servicio _x000a_- Profesional Universitario asignado por el (la) Director (a) Distrital de Calidad del Servicio_x000a__x000a__x000a__x000a__x000a__x000a__x000a__x000a_- Dirección Distrital de Calidad del Servicio "/>
    <s v="- Reporte de monitoreo indicando la materialización del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_x000a_- Plan anual de cualificación ajustado_x000a__x000a__x000a__x000a__x000a__x000a__x000a__x000a_-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actualizado."/>
    <d v="2023-11-23T00:00:00"/>
    <s v="Identificación del riesgo_x000a_Análisis antes de controles_x000a__x000a__x000a_"/>
    <s v="Se modifica la actividad clave del proceso asociada al riesgo._x000a_Se ajusta el nombre del riesgo incorporando en su redacción el nombre del servicio asociado a este._x000a_Se relaciona el servicio &quot;Cualificación en Servicio a la Ciudadanía a Servidores Públicos y otros &quot; en la lista desplegable._x000a_Se ajusta la causa externa._x000a_Se ajusta la valoración de la perspectiva del impacto antes de controles en lo referente a &quot;cumplimiento&quot;."/>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Realizar el traslado de las peticiones ciudadanas registradas en el Sistema Distrital para la Gestión de Peticiones Ciudadanas."/>
    <s v="-"/>
    <s v="-"/>
    <s v="Posibilidad de afectación reputacional por inconformidad de los usuarios del sistema, debido a errores (fallas o deficiencias) en el análisis y direccionamiento a las peticiones ciudadanas"/>
    <x v="0"/>
    <s v="Usuarios, productos y prácticas"/>
    <s v="Dirección Distrital de Calidad del Servicio"/>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Todos los procesos en el Sistema de Gestión de Calidad_x000a__x000a__x000a__x000a_"/>
    <s v="Sin asociación"/>
    <s v="No aplica"/>
    <s v="Media (3)"/>
    <n v="0.6"/>
    <s v="Leve (1)"/>
    <s v="Leve (1)"/>
    <s v="Leve (1)"/>
    <s v="Leve (1)"/>
    <s v="Leve (1)"/>
    <s v="Leve (1)"/>
    <s v="Leve (1)"/>
    <n v="0.2"/>
    <s v="Moderado"/>
    <s v="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
    <s v="- 1 El Procedimiento &quot;Direccionamiento de Peticiones Ciudadanas&quot; 2212200-PR-291   indica que el/la Director(a) Distrital de Calidad del Servicio o la persona designada para tal fin, autorizado(a) por el/la Subsecretario(a) de Servicio a la Ciudadanía, por demanda analiza las peticiones ciudadanas y valida las competencias en los siguientes casos: cuando no se identifica la competencia, cuando se sugiere que va para el despacho del alcalde(sa), el despacho de la Secretaría General o la Oficina  Jurídica. La(s) fuente(s) de información utilizadas es(son) actividad 7 (Validar competencias) del Procedimiento Direccionamiento de Peticiones Ciudadanas 2212200-PR-291. En caso de evidenciar observaciones, desviaciones o diferencias, se corrigen las competencias y/o se realiza validación con la Oficina Asesora Jurídica. De lo contrario, se continua con la gestión de la petición ciudadana. Queda como evidencia correo electrónico de solicitud de validación de competencias. Tipo: Preventivo Implementación: Manual_x000a_- 2 El Procedimiento &quot;Direccionamiento de Peticiones Ciudadanas&quot; 2212200-PR-291   indica que el/la Director(a) Distrital de Calidad del Servicio, autorizado(a) por el/la Subsecretario(a) de Servicio a la Ciudadanía, por demanda revisa las comunicaciones proyectadas. La(s) fuente(s) de información utilizadas es(son) actividad 12 (revisar y aprobar la competencia)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Leve (1)"/>
    <n v="0.15000000000000002"/>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riesgo Posibilidad de afectación reputacional por inconformidad de los usuarios del sistema, debido a errores (fallas o deficiencias) en el análisis y direccionamiento a las peticiones ciudadanas"/>
    <s v="- Dirección Distrital de Calidad del Servicio _x000a_- Profesional, Técnico operativo o Auxiliar Administrativo encargado del Direccionamiento de Peticiones Ciudadanas_x000a__x000a__x000a__x000a__x000a__x000a__x000a__x000a_- Dirección Distrital de Calidad del Servicio "/>
    <s v="- Reporte de monitoreo indicando la materialización del riesgo de Posibilidad de afectación reputacional por inconformidad de los usuarios del sistema, debido a errores (fallas o deficiencias) en el análisis y direccionamiento a las peticiones ciudadanas_x000a_- Acta de Subcomité de Autocontrol_x000a__x000a__x000a__x000a__x000a__x000a__x000a__x000a_- Riesgo de Posibilidad de afectación reputacional por inconformidad de los usuarios del sistema, debido a errores (fallas o deficiencias) en el análisis y direccionamiento a las peticiones ciudadanas, actualizado."/>
    <d v="2023-11-23T00:00:00"/>
    <s v="_x000a_Análisis antes de controles_x000a_Establecimiento de controles_x000a__x000a_"/>
    <s v="Se ajusta la valoración de la perspectiva del impacto antes de controles en lo referente a &quot;imagen, medidas de control interno y externo y cumplimiento&quot;._x000a_Se modifica la redacción de los controles 1 ( preventivo) y 2 (detectiv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1"/>
    <s v="Fraude interno"/>
    <s v="Dirección del Sistema Distrital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1"/>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económica (o presupuestal) por información inconsistente en los cobros a las entidades, debido a errores (fallas o deficiencias) en la elaboración de facturas por el uso de los espacios de los CADE y SuperCADE"/>
    <x v="0"/>
    <s v="Ejecución y administración de procesos"/>
    <s v="Dirección del Sistema Distrital de Servicio a la Ciudadanía"/>
    <s v="- Dificultad en la articulación de actividades comunes a las dependencias._x000a_- Alta rotación de personal generando retrasos en la curva de aprendizaje._x000a_- Dificultades en la transferencia de conocimiento entre los servidores que se vinculan y retiran de la entidad._x000a_- Fallas de conectividad e interoperabilidad. _x000a__x000a__x000a__x000a__x000a__x000a__x000a_"/>
    <s v="- La información necesaria para el seguimiento a la gestión de las entidades participantes en la prestación de los servicios a la Ciudadanía, no es suficiente, clara, completa o de calidad.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Recursos que no ingresan, ingresan por menor o mayor valor a la Tesorería Distrital._x000a_- Incumplimiento de objetivos y metas institucionales.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en el Sistema de Gestión de Calidad_x000a__x000a__x000a__x000a_"/>
    <s v="Sin asociación"/>
    <s v="No aplica"/>
    <s v="Baja (2)"/>
    <n v="0.4"/>
    <s v="Menor (2)"/>
    <s v="Menor (2)"/>
    <s v="Leve (1)"/>
    <s v="Leve (1)"/>
    <s v="Leve (1)"/>
    <s v="Leve (1)"/>
    <s v="Menor (2)"/>
    <n v="0.4"/>
    <s v="Moderado"/>
    <s v="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
    <s v="- 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Tipo: Preventivo Implementación: Manual_x000a_- 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_x000a_- Realizar reinducción en el procedimiento de &quot;Facturación y cobro por concepto de uso de espacio en los SuperCADE y CADE&quot;_x000a__x000a__x000a__x000a__x000a__x000a__x000a__x000a_- Actualizar el riesgo Posibilidad de afectación económica (o presupuestal) por información inconsistente en los cobros a las entidades, debido a errores (fallas o deficiencias) en la elaboración de facturas por el uso de los espacios de los CADE y SuperCADE"/>
    <s v="- Dirección del Sistema Distrital de Servicio a la Ciudadanía_x000a_- Servidor(a) asignado por el (la) Director(a) del Sistema Distrital de Servicio a la Ciudadanía_x000a__x000a__x000a__x000a__x000a__x000a__x000a__x000a_- Dirección del Sistema Distrital de Servicio a la Ciudadanía"/>
    <s v="-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_x000a_- Servidores(as) con reinducción en el procedimiento de Facturación y Cobro por concepto de uso de espacios en la RED CADE._x000a__x000a__x000a__x000a__x000a__x000a__x000a__x000a_- Riesgo de Posibilidad de afectación económica (o presupuestal) por información inconsistente en los cobros a las entidades, debido a errores (fallas o deficiencias) en la elaboración de facturas por el uso de los espacios de los CADE y SuperCADE, actualizado."/>
    <d v="2023-11-23T00:00:00"/>
    <s v="Identificación del riesgo_x000a_Análisis antes de controles_x000a__x000a__x000a_"/>
    <s v="Se ajustan las causas internas y externas._x000a_Se ajusta el análisis antes de controles, teniendo en cuenta el impacto de la materialización del riesgo en cuanto a la perspectiva “medidas de control interno o extern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a entidades distritales_x000a_Fase:(propósito): Generar valor público para la ciudadanía, la Secretaria General y sus grupos de interés, mediante el uso y aprovechamiento estratégico de TIC)"/>
    <s v="-"/>
    <s v="-"/>
    <s v="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x v="0"/>
    <s v="Usuarios, productos y prácticas"/>
    <s v="Oficina de Alta Consejería Distrital de Tecnologías de Información y Comunicaciones –TIC"/>
    <s v="- Dificultad en la articulación de actividades comunes a las dependencias._x000a_- Alta rotación de personal generando retrasos en la curva de aprendizaje._x000a_- Desarticulación en espacios de relacionamiento con poca comunicación con los procesos de planeación e instancias de decisión._x000a_- Desconocimiento por parte de algunos funcionarios acerca de las funciones de la entidad y elementos de la plataforma estratégica.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Procesos misionales y estratégicos misionales en el Sistema de Gestión de Calidad_x000a__x000a__x000a__x000a_"/>
    <s v="9. Industria, innovación e infraestructura"/>
    <s v="7872 Transformación digital y gestión TIC"/>
    <s v="Baja (2)"/>
    <n v="0.4"/>
    <s v="Leve (1)"/>
    <s v="Menor (2)"/>
    <s v="Leve (1)"/>
    <s v="Menor (2)"/>
    <s v="Menor (2)"/>
    <s v="Menor (2)"/>
    <s v="Menor (2)"/>
    <n v="0.4"/>
    <s v="Moderado"/>
    <s v="El proceso estima que el riesgo se ubica en una zona moderada, debido a que la frecuencia con la que se realizó la actividad clave asociada al riesgo durante el último año fue (12) veces, frente a su materialización podrían presentarse efectos menores para el proceso. "/>
    <s v="- 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_x000a_- 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_x000a_- 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_x000a_- 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Preventivo_x000a__x000a__x000a__x000a__x000a__x000a__x000a__x000a__x000a__x000a__x000a__x000a__x000a__x000a__x000a__x000a_"/>
    <s v="25%_x000a_1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40%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7.0559999999999984E-2"/>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en el informe de monitoreo a la Oficina Asesora de Planeación._x000a_- Analizar los errores que se evidenciaron en la definición de la asesoría y formulación del proyecto_x000a_- Se reformula el proyecto  y se pasa para su revisión y aprobación_x000a__x000a__x000a__x000a__x000a__x000a__x000a_- Actualizar el riesgo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s v="- Oficina de Alta Consejería Distrital de Tecnologías de Información y Comunicaciones –TIC_x000a_- Jefe de Oficina Alta Consejería Distrital de Tecnologías de la Información y las Comunicaciones -TIC-_x000a_- Jefe de Oficina Alta Consejería Distrital de Tecnologías de la Información y las Comunicaciones -TIC-_x000a__x000a__x000a__x000a__x000a__x000a__x000a_- Oficina de Alta Consejería Distrital de Tecnologías de Información y Comunicaciones –TIC"/>
    <s v="- Reporte de monitoreo indicando la materialización del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_x000a_- Documento de análisis de errores _x000a_- Proyecto reformulado_x000a__x000a__x000a__x000a__x000a__x000a__x000a_-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actualizado."/>
    <d v="2023-11-23T00:00:00"/>
    <s v="Identificación del riesgo_x000a_Análisis antes de controles_x000a__x000a__x000a_"/>
    <s v="Se ajusta el nombre en cuanto a redacción._x000a_Se relacionan los servicios &quot;Asesoría técnica a entidades distritales y Proyectos&quot; asociados al riesgo._x000a_Se ajusta la explicación de la valoración obtenida antes de controle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_x000a_Fase: (actividad): Incorporar los principios de diseño de servicios de la política de gobierno digital priorizados por la Alta Consejería Distrital de TIC _x000a_-Implementar el ciclo de la formulación para una política pública de Bogotá territorio Inteligente; bajo los lineamientos del CONPES_x000a_-Acompañar el diseño de las agendas de transformación digital _x000a_-Hacer seguimiento a las agendas de transformación Digital)"/>
    <s v="-"/>
    <s v="-"/>
    <s v="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x v="0"/>
    <s v="Usuarios, productos y prácticas"/>
    <s v="Oficina de Alta Consejería Distrital de Tecnologías de Información y Comunicaciones –TIC"/>
    <s v="- Dificultad en la articulación de actividades comunes a las dependencias._x000a_- Alta rotación de personal generando retrasos en la curva de aprendizaje._x000a_- Desconocimiento por parte de algunos funcionarios acerca de las funciones de la entidad y elementos de la plataforma estratégica._x000a_- Desarticulación en espacios de relacionamiento con poca comunicación con los procesos de planeación e instancias de decisión.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Procesos misionales y estratégicos misionales en el Sistema de Gestión de Calidad_x000a__x000a__x000a__x000a_"/>
    <s v="9. Industria, innovación e infraestructura"/>
    <s v="7872 Transformación digital y gestión TIC"/>
    <s v="Baja (2)"/>
    <n v="0.4"/>
    <s v="Leve (1)"/>
    <s v="Menor (2)"/>
    <s v="Leve (1)"/>
    <s v="Menor (2)"/>
    <s v="Menor (2)"/>
    <s v="Menor (2)"/>
    <s v="Menor (2)"/>
    <n v="0.4"/>
    <s v="Moderado"/>
    <s v="El proceso estima que el riesgo se ubica en una zona moderado, debido a que la frecuencia con la que se realizó la actividad clave asociada al riesgo durante el último año fue (12) veces, sin embargo, ante su materialización podrían presentarse efectos significativos en la imagen de la Entidad a nivel local."/>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Detectivo_x000a__x000a__x000a__x000a__x000a__x000a__x000a__x000a__x000a__x000a__x000a__x000a__x000a__x000a__x000a__x000a__x000a_"/>
    <s v="1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3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60000000000001"/>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_x0009__x0009__x0009__x0009__x0009__x0009_"/>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en el informe de monitoreo a la Oficina Asesora de Planeación._x000a_- Identificar las causas de porque se incumplió  la ejecución de un proyecto_x000a_- Ajustar el plan de trabajo con los tiempos en que se cumplirá el proyecto_x000a__x000a__x000a__x000a__x000a__x000a__x000a_- Actualizar el riesgo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s v="- Oficina de Alta Consejería Distrital de Tecnologías de Información y Comunicaciones –TIC_x000a_- Jefe Oficina de la Alta Consejería Distrital de TIC, Asesora de despacho, profesional especializado_x000a_- Jefe Oficina de la Alta Consejería Distrital de TIC, Asesora de despacho, profesional especializado_x000a__x000a__x000a__x000a__x000a__x000a__x000a_- Oficina de Alta Consejería Distrital de Tecnologías de Información y Comunicaciones –TIC"/>
    <s v="- Reporte de monitoreo indicando la materialización del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_x000a_- Causas de incumplimiento identificadas_x000a_- Plan de trabajo actualizado _x000a__x000a__x000a__x000a__x000a__x000a__x000a_-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actualizado."/>
    <d v="2023-11-23T00:00:00"/>
    <s v="Identificación del riesgo_x000a_Análisis antes de controles_x000a__x000a_Evaluación de controles_x000a_"/>
    <s v="Se ajusta el nombre en cuanto a redacción._x000a_Se relacionan los servicios &quot;Asesoría técnica a entidades distritales y Proyectos&quot; asociados al riesgo._x000a_Se ajusta la valoración de la perspectiva del impacto antes de controles en lo referente a &quot;cumplimiento&quot;._x000a_Se ajusta la redacción de la valoración obtenida después de controle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1"/>
    <s v="Fraude interno"/>
    <s v="Oficina de Alta Consejería Distrital de Tecnologías de Información y Comunicaciones –TIC"/>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 Formular, implementar y realizar seguimiento a las estrategias, lineamientos y proyectos en materia gobierno abierto y la transformación digital_x000a_(Fase: Actividad) Desarrollar el modelo de Gobierno Abierto con articulación y coordinación interinstitucional."/>
    <s v="-"/>
    <s v="-"/>
    <s v="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x v="0"/>
    <s v="Ejecución y administración de procesos"/>
    <s v="Oficina Asesora de Planeación"/>
    <s v="- Insuficiencia de estrategias institucionales para ejercer la democracia digital, el control social y el aprovechamiento de información pública, en el marco de la transparencia, la colaboración y la participación._x000a_- Desarticulación en espacios de relacionamiento con poca comunicación con los procesos de planeación e instancias de decisión._x000a__x000a__x000a__x000a__x000a__x000a__x000a__x000a_"/>
    <s v="- Pérdida de credibilidad y de confianza que dificulte la ejecución de las políticas, programas y proyectos de la Secretaría General._x000a_- Dificultades en la coordinación entre las administraciones locales, distritales y nacionales para la prestación de servicios o ejecución de programas._x000a_- Insuficiencia de recursos para el logro de las metas u objetivos propuestos.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Baja (2)"/>
    <n v="0.4"/>
    <s v="Leve (1)"/>
    <s v="Moderado (3)"/>
    <s v="Leve (1)"/>
    <s v="Leve (1)"/>
    <s v="Moderado (3)"/>
    <s v="Moderado (3)"/>
    <s v="Moderado (3)"/>
    <n v="0.6"/>
    <s v="Moderado"/>
    <s v="El proceso estima que el riesgo se ubica en una zona moderada, debido a que la frecuencia con la que se realizó la actividad clave asociada al riesgo fue cinco (5) veces en el último año, sin embargo, ante su materialización podrían presentarse afectaciones para el proceso en cuanto a imagen, información y cumplimiento."/>
    <s v="-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una vez recibida la programación de las acciones y compromisos del Plan de Acción General del Gobierno Abierto de Bogotá PAGAB de cada entidad, revisa que los indicadores y la programación corresponda con las directrices normativas y lo establecido en la Guía orientadora para la programación y reprogramación del plan de acción general de gobierno abierto 4202000-GS-112. La(s) fuente(s) de información utilizadas es(son) la programación remitida por las entidades. En caso de evidenciar observaciones, desviaciones o diferencias, se envía correo electrónico con la retroalimentación solicitando los ajustes pertinentes de la programación y en caso de que una entidad lo requiera, se realizan mesas de trabajo para acompañar y culminar el ejercicio de programación. De lo contrario, se envía correo electrónico con la retroalimentación para confirmar la programación de la entidad distrital. Tipo: Preventivo Implementación: Manual_x000a_-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trimestralmente revisa que la información del reporte al seguimiento del Plan de Acción General del Gobierno Abierto de Bogotá PAGAB cumpla con la programación y que los soportes correspondan con la información reportada y con los estándares mínimos de calidad. La(s) fuente(s) de información utilizadas es(son) el reporte trimestral remitido por la entidad y el Plan de Acción General de Gobierno Abierto de Bogotá -PAGAB. En caso de evidenciar observaciones, desviaciones o diferencias, se envía correo electrónico con la retroalimentación solicitando los ajustes pertinentes al seguimiento, en caso de que una entidad lo requiera, se realizan mesas de trabajo para acompañar y culminar el ejercicio de seguimiento. De lo contrario, se envía correo electrónico indicando la conformidad del reporte.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verifica el seguimiento con la entidad distrital asociada. Tipo: Correctivo Implementación: Manual_x000a_- 2 El mapa de riesgos del proceso de Gobierno abierto y relacionamiento con la Ciudadanía indica que el Gerente del Proyecto, autorizado(a) por Resolución 200 de 16 de junio de 2020, cada vez que se materialice el riesgo solicita ajustes o precisiones a la información. Tipo: Correctivo Implementación: Manual_x000a_- 3 El mapa de riesgos del proceso de Gobierno abierto y relacionamiento con la Ciudadanía indica que el Gerente del Proyecto, autorizado(a) por Resolución 200 de 16 de junio de 2020, cada vez que se materialice el riesgo verifica que se realizaron los ajustes de modificación del segu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en el informe de monitoreo a la Oficina Asesora de Planeación._x000a_- Verificar el seguimiento con la entidad distrital asociada_x000a_- Solicitar ajustes o precisiones a la información _x000a_- Verificar que se realizaron los ajustes de modificación del seguimiento_x000a__x000a__x000a__x000a__x000a__x000a_- Actualizar el riesgo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s v="- Oficina Asesora de Planeación_x000a_- Gerente del Proyecto   _x000a_- Gerente del Proyecto   _x000a_- Gerente del Proyecto   _x000a__x000a__x000a__x000a__x000a__x000a_- Oficina Asesora de Planeación"/>
    <s v="- Reporte de monitoreo indicando la materialización del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_x000a_- Acta con los compromisos adquiridos._x000a_- Correo electrónico solicitando ajustes o precisiones a la información remitida_x000a_- Documento de informe de seguimiento al modelo ajustado_x000a__x000a__x000a__x000a__x000a__x000a_-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n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ajustan las acciones de contingencia frente a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Formular, implementar y realizar seguimiento a las estrategias, lineamientos y proyectos en materia gobierno abierto y la transformación digital_x000a_(Propósito): Implementar un modelo de Gobierno Abierto de Bogotá que promueva una relación democrática, incluyente, accesible y transparente con la ciudadanía."/>
    <s v="-"/>
    <s v="-"/>
    <s v="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x v="0"/>
    <s v="Ejecución y administración de procesos"/>
    <s v="Oficina Asesora de Planeación"/>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Media (3)"/>
    <n v="0.6"/>
    <s v="Leve (1)"/>
    <s v="Moderado (3)"/>
    <s v="Leve (1)"/>
    <s v="Leve (1)"/>
    <s v="Leve (1)"/>
    <s v="Moderado (3)"/>
    <s v="Moderado (3)"/>
    <n v="0.6"/>
    <s v="Moderado"/>
    <s v="El proceso estima que el riesgo se ubica en una zona moderada, debido a que la frecuencia con la que se realizó la actividad clave asociada al riesgo fue treinta y siete (37) veces en el último año, sin embargo, ante su materialización podrían presentarse afectaciones para el proceso en cuanto a imagen y cumplimiento."/>
    <s v="- 1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_x000a_-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trimestralmente revisa que la información del reporte al seguimiento del Plan de Acción General del Gobierno Abierto de Bogotá PAGAB cumpla con la programación y que los soportes correspondan con la información reportada y con los estándares mínimos de calidad. La(s) fuente(s) de información utilizadas es(son) el reporte trimestral remitido por la entidad y el Plan de Acción General de Gobierno Abierto de Bogotá -PAGAB. En caso de evidenciar observaciones, desviaciones o diferencias, se envía correo electrónico con la retroalimentación solicitando los ajustes pertinentes al seguimiento, en caso de que una entidad lo requiera, se realizan mesas de trabajo para acompañar y culminar el ejercicio de seguimiento. De lo contrario, se envía correo electrónico indicando la conformidad del reporte. Tipo: Detectivo Implementación: Manual_x000a__x000a__x000a__x000a__x000a__x000a__x000a__x000a__x000a__x000a__x000a__x000a__x000a__x000a__x000a__x000a__x000a__x000a_"/>
    <s v="- Sin documentar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se verifica la necesidad de aclaración, ajustes o precisiones al documento estratégico. Tipo: Correctivo Implementación: Manual_x000a_- 2 El mapa de riesgos del proceso de Gobierno abierto y relacionamiento con la Ciudadanía indica que el Gerente del Proyecto, autorizado(a) por Resolución 200 de 16 de junio de 2020, cada vez que se materialice el riesgo se verifica la realización de las acciones pertinente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252"/>
    <s v="Menor (2)"/>
    <n v="0.33749999999999997"/>
    <s v="Moderado"/>
    <s v="El proceso estima que el riesgo se ubica en una zona moderado, debido a que los controles establecidos son los adecuados y la calificación de los criterios es satisfactoria, ubicando el riesgo en la escala de probabilidad  baja con un impacto menor, y ante su materialización, podrían disminuirse los efectos, aplicando las acciones de contingencia."/>
    <s v="Reducir"/>
    <s v="- Actualizar el procedimiento &quot;Formulación y seguimiento al Plan de Acción General de Gobierno Abierto de Bogotá (4202000-PR-101)&quot;,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_x000a_- Definir el(los) control(es) de tipo preventivo, detectivo y/o correctivo que se requiera para disminuir la calificación de la probabilidad y/o impacto del riesgo &quo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quot;._x000a__x000a__x000a__x000a__x000a__x000a__x000a__x000a__x000a__x000a__x000a__x000a__x000a__x000a__x000a__x000a__x000a__x000a_"/>
    <s v="- Asesor GAB_x000a_- Asesor GAB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4/2024_x000a_31/05/2024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en el informe de monitoreo a la Oficina Asesora de Planeación._x000a_- Verificar la necesidad de aclaración, ajustes o precisiones al documento estratégico_x000a_- Verificar que se realizaron las acciones pertinentes_x000a__x000a__x000a__x000a__x000a__x000a__x000a_- Actualizar 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s v="- Oficina Asesora de Planeación_x000a_- Gerente del Proyecto   _x000a_- Gerente del Proyecto   _x000a__x000a__x000a__x000a__x000a__x000a__x000a_- Oficina Asesora de Planeación"/>
    <s v="- Reporte de monitoreo indicando la materialización del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_x000a_- Acta de reunión en donde se identifiquen en los compromisos las acciones a tomar_x000a_- Documento de informe de seguimiento al modelo ajustado_x000a__x000a__x000a__x000a__x000a__x000a__x000a_-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r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definen acciones de tratamiento _x000a_Se ajustan las acciones de contingencia frente a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Formular, implementar y realizar seguimiento a las estrategias, lineamientos y proyectos en materia gobierno abierto y la transformación digital_x000a_(Componente): Documentos de lineamientos técnicos elaborados"/>
    <s v="-"/>
    <s v="-"/>
    <s v="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x v="0"/>
    <s v="Ejecución y administración de procesos"/>
    <s v="Oficina Asesora de Planeación"/>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Muy baja (1)"/>
    <n v="0.2"/>
    <s v="Leve (1)"/>
    <s v="Moderado (3)"/>
    <s v="Leve (1)"/>
    <s v="Leve (1)"/>
    <s v="Menor (2)"/>
    <s v="Moderado (3)"/>
    <s v="Moderado (3)"/>
    <n v="0.6"/>
    <s v="Moderado"/>
    <s v="El proceso estima que el riesgo se ubica en una zona moderada, debido a que la frecuencia con la que se realizó la actividad clave asociada al riesgo fue dos (2) vez en el último año, sin embargo, ante su materialización podrían presentarse afectaciones para el proceso en cuanto a imagen y cumplimiento."/>
    <s v="- 1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ipo: Preventivo Implementación: Manual_x000a_- 2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ipo: Detectivo Implementación: Manual_x000a__x000a__x000a__x000a__x000a__x000a__x000a__x000a__x000a__x000a__x000a__x000a__x000a__x000a__x000a__x000a__x000a__x000a_"/>
    <s v="- Sin documentar_x000a_- Sin documentar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verifica el seguimiento con la entidad distrital asociada. Tipo: Correctivo Implementación: Manual_x000a_- 2 El mapa de riesgos del proceso de Gobierno abierto y relacionamiento con la Ciudadanía indica que el Gerente del Proyecto, autorizado(a) por Resolución 200 de 16 de junio de 2020, cada vez que se materialice el riesgo solicita ajustes o precisiones a la información. Tipo: Correctivo Implementación: Manual_x000a_- 3 El mapa de riesgos del proceso de Gobierno abierto y relacionamiento con la Ciudadanía indica que el Gerente del Proyecto, autorizado(a) por Resolución 200 de 16 de junio de 2020, cada vez que se materialice el riesgo verifica que se realizaron los ajustes de modificación del segu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
    <s v="Reducir"/>
    <s v="- Definir el(los) control(es) de tipo preventivo, detectivo y/o correctivo que se requiera para disminuir la calificación de la probabilidad y/o impacto del riesgo &quo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quot;._x000a_- Actualizar el procedimiento &quot;Formulación y seguimiento al Plan de Acción General de Gobierno Abierto de Bogotá (4202000-PR-101)&quot;, con el fin de documentar los controles relacionados con: &quot;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_x000a_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quot;._x000a__x000a__x000a__x000a__x000a__x000a__x000a__x000a__x000a__x000a__x000a__x000a__x000a__x000a__x000a__x000a__x000a__x000a_"/>
    <s v="- Asesor GAB_x000a_- Asesor GAB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01/06/2024_x000a_30/04/2024_x000a__x000a__x000a__x000a__x000a__x000a__x000a__x000a__x000a__x000a__x000a__x000a__x000a__x000a__x000a__x000a__x000a__x000a_"/>
    <s v="- Reportar el riesgo materializad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en el informe de monitoreo a la Oficina Asesora de Planeación._x000a_- Verificar el seguimiento con la entidad distrital asociada_x000a_- Solicitar ajustes o precisiones a la información _x000a_- Verificar que se realizaron los ajustes de modificación del seguimiento_x000a__x000a__x000a__x000a__x000a__x000a_- Actualizar 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s v="- Oficina Asesora de Planeación_x000a_- Gerente del Proyecto   _x000a_- Gerente del Proyecto   _x000a_- Gerente del Proyecto   _x000a__x000a__x000a__x000a__x000a__x000a_- Oficina Asesora de Planeación"/>
    <s v="- Reporte de monitoreo indicando la materialización del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_x000a_- Acta con los compromisos adquiridos._x000a_- Correo electrónico solicitando ajustes o precisiones a la información remitida_x000a_- Documento de informe de seguimiento al modelo ajustado_x000a__x000a__x000a__x000a__x000a__x000a_-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r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definió acción de tratamiento_x000a_Se ajustan las acciones de contingencia frente a la materialización del riesgo."/>
    <m/>
    <m/>
    <m/>
    <m/>
    <m/>
    <m/>
    <m/>
    <m/>
    <m/>
    <m/>
    <m/>
    <m/>
    <m/>
    <m/>
    <m/>
    <m/>
    <m/>
    <m/>
    <m/>
    <m/>
    <m/>
    <m/>
    <m/>
    <m/>
    <m/>
    <m/>
    <m/>
    <m/>
    <m/>
    <m/>
    <m/>
    <m/>
    <m/>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1"/>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componente): Servicio de ayuda humanitaria."/>
    <s v="-"/>
    <s v="-"/>
    <s v="Posibilidad de afectación económica (o presupuestal) por sanción de un ente de control, debido a fallas o deficiencias en el otorgamiento de la Atención o Ayuda Humanitaria Inmediata"/>
    <x v="0"/>
    <s v="Ejecución y administración de procesos"/>
    <s v="Oficina Alta Consejería de Paz, Víctimas y Reconciliación"/>
    <s v="- Deficiencia en los conocimientos del profesional que realiza la valoración para el otorgamiento de atención o ayuda humanitaria inmediata._x000a_- Inadecuada aplicación del procedimiento y los documentos técnicos asociados._x000a_- Inexistencia de restricciones en la evaluación de criterios de otorgamiento de ayuda o asistencia humanitaria en el sistema de información._x000a__x000a__x000a__x000a__x000a__x000a__x000a_"/>
    <s v="- La población que solicita el otorgamiento de atención o ayuda humanitaria omite información o brinda información imprecisa._x000a_- Influencia por parte de terceros para suministrar información inadecuada en la solicitud de otorgamiento de atención o ayuda humanitaria._x000a_- Información desactualizada en los sistemas de información del distrito y la nación._x000a_- Debido a la situación de inmediatez que dicta la ley 1448 de 2011, no es posible realizar un análisis detallado de la solicitud._x000a_-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_x000a__x000a__x000a__x000a__x000a_"/>
    <s v="- Vulneración de los derechos a la población víctima del conflicto armado._x000a_- Investigaciones disciplinarias por parte de los organismos de control._x000a_- afectación en la imagen institucional._x000a_- Sanciones económicas a la Secretaria General._x000a_- Indebida ejecución de los recursos asociados al otorgamiento de atención o ayuda humanitaria inmediata._x000a__x000a__x000a__x000a__x000a_"/>
    <s v="1. Implementar estrategias y acciones que aporten a la construcción de la paz, la reparación, la memoria y la reconciliación en Bogotá región."/>
    <s v="- Otorgamiento de la ayuda humanitaria inmediata_x000a__x000a_"/>
    <s v="- Ningún otro proceso en el Sistema de Gestión de Calidad_x000a__x000a__x000a__x000a_"/>
    <s v="16. Paz, justicia e instituciones sólidas"/>
    <s v="7871 Construcción de Bogotá-región como territorio de paz para las víctimas y la reconciliación"/>
    <s v="Muy alta (5)"/>
    <n v="1"/>
    <s v="Leve (1)"/>
    <s v="Leve (1)"/>
    <s v="Menor (2)"/>
    <s v="Leve (1)"/>
    <s v="Leve (1)"/>
    <s v="Leve (1)"/>
    <s v="Menor (2)"/>
    <n v="0.4"/>
    <s v="Alto"/>
    <s v="El proceso estima que el riesgo inherente se ubica en la zona alta, debido a que la frecuencia con la que se realiza la actividad clave asociada al riesgo se presenta 25.964 veces al año, sin embargo, ante su materialización, podría presentarse afectaciones económicas clasificadas en la categoría menor en la entrega de medidas de ayuda humanitari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_x000a_- 3 El mapa de riesgos del proceso Paz, Víctimas y Reconciliación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050520000000000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Dirección._x000a_- Si el conocimiento de la situación es espaciado en el Tiempo:_x000a_1. De acuerdo al concepto del equipo jurídico de la Dirección, se realizan las acciones establecidas._x000a_2. Si el equipo jurídico de la Dirección lo cree pertinente, el caso se escala al equipo jurídico de la Alta Consejería de Paz, Víctimas y Reconciliación para que realice un segundo análisis del caso e informe las acciones a seguir._x000a__x000a__x000a__x000a__x000a__x000a_- Actualizar el riesgo Posibilidad de afectación económica (o presupuestal) por sanción de un ente de control, debido a fallas o deficiencias en el otorgamiento de la Atención o Ayuda Humanitaria Inmediata"/>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 Oficina Alta Consejería de Paz, Víctimas y Reconciliación"/>
    <s v="- Reporte de monitoreo indicando la materialización del riesgo de Posibilidad de afectación económica (o presupuestal) por sanción de un ente de control, debido a fallas o deficiencias en el otorgamiento de la Atención o Ayuda Humanitaria Inmediata_x000a_- Comunicación del caso con el operador. (Correo electrónico)_x000a_- Comunicación del caso con el operador. (Correo electrónico)_x000a_- Comunicación con el profesional (Correo Electrónico)_x000a__x000a__x000a__x000a__x000a__x000a_- Riesgo de Posibilidad de afectación económica (o presupuestal) por sanción de un ente de control, debido a fallas o deficiencias en el otorgamiento de la Atención o Ayuda Humanitaria Inmediata, actualizado."/>
    <d v="2023-12-01T00:00:00"/>
    <s v="Identificación del riesgo_x000a_Análisis antes de controles_x000a_Establecimiento de controles_x000a__x000a_"/>
    <s v="Se ajustan los controles, de acuerdo a la actualización del procedimiento 4130000-PR-315 “Otorgar ayuda o atención humanitaria inmediata”_x000a_Se ajustan las causas, y se define la acción de tratamiento 2024._x000a_Se ajusta el valor de la exposición a 25,964 ayudas o atención humanitarias"/>
    <m/>
    <m/>
    <m/>
    <m/>
    <m/>
    <m/>
    <m/>
    <m/>
    <m/>
    <m/>
    <m/>
    <m/>
    <m/>
    <m/>
    <m/>
    <m/>
    <m/>
    <m/>
    <m/>
    <m/>
    <m/>
    <m/>
    <m/>
    <m/>
    <m/>
    <m/>
    <m/>
    <m/>
    <m/>
    <m/>
    <m/>
    <m/>
    <m/>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Coordinar la formulación, seguimiento y actualización del Plan Distrital y sus planes conexos en el marco de la política pública de víctimas en Bogotá._x000a_Fase (propósito): Mejorar la integración de las acciones, servicios y escenarios que den respuesta a las obligaciones derivadas de la Ley para las víctimas, el Acuerdo de Paz, y los demás compromisos Distritales en materia de memoria, paz, y reconciliación."/>
    <s v="-"/>
    <s v="-"/>
    <s v="Posibilidad de afectación reputacional por bajo nivel de implementación de la Política Pública de Víctimas en el Distrito Capital, debido a deficiencias en el seguimiento a la implementación del Plan de Acción Distrital a través del SDARIV"/>
    <x v="0"/>
    <s v="Ejecución y administración de procesos"/>
    <s v="Oficina Alta Consejería de Paz, Víctimas y Reconciliación"/>
    <s v="- Dificultades en la articulación y coordinación de los grupos internos para el cumplimiento de objetivos y metas._x000a__x000a__x000a__x000a__x000a__x000a__x000a__x000a__x000a_"/>
    <s v="- Entrega de información incompleta, insuficiente por parte de las entidades que conforman el SDARIV._x000a_- Deficiente oferta institucional y presupuesto por parte de las entidades para la implementación de la Política Pública de Víctimas._x000a_- Ausencia de regulación a nivel nacional que oriente a las entidades territoriales sobre el proceso de seguimiento a la implementación de la política publica de víctimas _x000a__x000a__x000a__x000a__x000a__x000a__x000a_"/>
    <s v="- Ausencia de información sobre la implementación de la Política Pública de Víctimas en el Distrito que dificulta la toma de decisiones acertadas._x000a_- Que la política pública de víctimas no contribuya al goce efectivo de derechos de la población._x000a_- Incumplimiento por parte de las entidades en relación a los compromisos adquiridos en el Plan Distrital de Desarrollo y el Plan de Acción Distrital._x000a_- Contribución insuficiente por parte Distrito Capital en los procesos de seguimiento y evaluación que realiza el orden nacional frente al cumplimiento de la Política Pública de Víctimas  _x000a__x000a__x000a_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7871 Construcción de Bogotá-región como territorio de paz para las víctimas y la reconciliación"/>
    <s v="Baja (2)"/>
    <n v="0.4"/>
    <s v="Leve (1)"/>
    <s v="Menor (2)"/>
    <s v="Menor (2)"/>
    <s v="Leve (1)"/>
    <s v="Menor (2)"/>
    <s v="Moderado (3)"/>
    <s v="Moderado (3)"/>
    <n v="0.6"/>
    <s v="Moderado"/>
    <s v="El proceso estima que el riesgo inherente se ubica en la zona moderada, debido a que la frecuencia con la que se realiza la actividad clave asociada al riesgo es trimestral, sin embargo, ante su materialización, podría presentarse afectaciones en la imagen."/>
    <s v="- 1 El procedimiento de Coordinación del Sistema Distrital De Asistencia, Atención Y Reparación Integral a Víctimas 4120000-PR-324 ACTIVIDAD (10) indica que el profesional de la Alta Consejería de Paz, Vi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_x000a_- 2 El procedimiento de Coordinación del Sistema Distrital De Asistencia, Atención Y Reparación Integral a Víctimas 4120000-PR-324 ACTIVIDAD (10) indica que el profesional de Alta Consejería de Paz, Vi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_x000a_- 2 El mapa de riesgos del proceso de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_x000a_- 3 El mapa de riesgos del proceso de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_x000a_El proceso estima que el riesgo se ubica en una zona baja, debido a que los controles establecidos son los adecuados y la calificación de los criterios es satisfactoria, ubicando el riesgo en la escala de probabilidad más baja, y ante su materialización, podrían disminuirse los efectos, aplicando las acciones de contingencia._x000a_"/>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bajo nivel de implementación de la Política Pública de Víctimas en el Distrito Capital, debido a deficiencias en el seguimiento a la implementación del Plan de Acción Distrital a través del SDARIV en el informe de monitoreo a la Oficina Asesora de Planeación._x000a_- Se debe citar un Comité de Justicia Transicional o subcomités extraordinario de seguimiento, según sea el caso para evaluar el impacto de las decisiones tomadas en instancias anteriores           _x000a_- Identificar las entidades y metas que tienen un bajo nivel de ejecución física y presupuestal con el objetivo de generar alertas y realizar acompañamiento técnico que promueva la adecuada implementación de la oferta dispuesta en el Plan de Acción Distrital._x000a_- Generar trimestralmente un informe de implementación que de cuenta del porcentaje de avance físico y presupuestal del Plan de Acción Distrital, por cada una de las entidades del SDARIV y de los componentes de la política pública de victimas. _x000a__x000a__x000a__x000a__x000a__x000a_- Actualizar el riesgo Posibilidad de afectación reputacional por bajo nivel de implementación de la Política Pública de Víctimas en el Distrito Capital, debido a deficiencias en el seguimiento a la implementación del Plan de Acción Distrital a través del SDARIV"/>
    <s v="- Oficina Alta Consejería de Paz, Víctimas y Reconciliación_x000a_- Profesional universitario y/o especializado de la Oficina Alta Consejería de Paz, Víctimas y Reconciliación_x000a_- Profesional universitario y/o especializado de la Oficina Alta Consejería de Paz, Víctimas y Reconciliación_x000a_- Profesional universitario y/o especializado  de la Oficina Alta Consejería de Paz, Víctimas y Reconciliación_x000a__x000a__x000a__x000a__x000a__x000a_- Oficina Alta Consejería de Paz, Víctimas y Reconciliación"/>
    <s v="- Reporte de monitoreo indicando la materialización del riesgo de Posibilidad de afectación reputacional por bajo nivel de implementación de la Política Pública de Víctimas en el Distrito Capital, debido a deficiencias en el seguimiento a la implementación del Plan de Acción Distrital a través del SDARIV_x000a_- Evidencia de Reunión_x000a_Listado de Asistencia_x000a_- Oficios enviados a las entidades - Actas de asistencia técnica._x000a_- Informe trimestral del PAD_x000a__x000a__x000a__x000a__x000a__x000a_- Riesgo de Posibilidad de afectación reputacional por bajo nivel de implementación de la Política Pública de Víctimas en el Distrito Capital, debido a deficiencias en el seguimiento a la implementación del Plan de Acción Distrital a través del SDARIV, actualizado."/>
    <d v="2023-12-01T00:00:00"/>
    <s v="Identificación del riesgo_x000a__x000a__x000a__x000a_"/>
    <s v="_x000a_Se ajustan las causas internas del riesgo_x000a__x000a_"/>
    <m/>
    <m/>
    <m/>
    <m/>
    <m/>
    <m/>
    <m/>
    <m/>
    <m/>
    <m/>
    <m/>
    <m/>
    <m/>
    <m/>
    <m/>
    <m/>
    <m/>
    <m/>
    <m/>
    <m/>
    <m/>
    <m/>
    <m/>
    <m/>
    <m/>
    <m/>
    <m/>
    <m/>
    <m/>
    <m/>
    <m/>
    <m/>
    <m/>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propósito): Fortalecer las capacidades institucionales para una Gestión pública efectiva y articulada, orientada a la generación de valor público para los grupos de interés"/>
    <s v="-"/>
    <s v="-"/>
    <s v="Posibilidad de afectación reputacional por pérdida de la credibilidad ante las entidades y organismos distritales, debido a fallas al estructurar, articular y orientar la implementación de estrategias"/>
    <x v="2"/>
    <s v="Operacionales"/>
    <s v="Subsecretaría Distrital de Fortalecimiento Institucional"/>
    <s v="- Falta articulación entre las diferentes herramientas en las que están contenidos los productos y servicios._x000a_- Elementos de actividades actuales no contemplados en el modelo de operación._x000a_- Debilidades en la comunicación clara y unificada en diferentes niveles de la entidad._x000a_- Dificultades en la transferencia de conocimiento entre los servidores que se vinculan y retiran de la entidad._x000a_- Alta rotación de personal generando retrasos en la curva de aprendizaje._x000a__x000a__x000a__x000a__x000a_"/>
    <s v="- Cambios de administración, no continuidad en los procesos. _x000a__x000a_ _x000a_- Recorte de recursos financieros que impiden las ejecución de metas establecidas en el cuatrienio._x000a_- Dificultades en la coordinación de las diferentes secretarias para la prestación de servicios públicos o ejecución de programas, así como la articulación con Entidades del orden nacional_x000a_- Constante actualización de directrices Nacionales y Distritales que no surten suficientes procesos de socialización. _x000a_- Dificultades en la coordinación de las diferentes secretarias para la prestación de servicios públicos o ejecución de programas, así como la articulación con Entidades del orden nacional_x000a__x000a__x000a__x000a__x000a_"/>
    <s v="- Menores asignaciones presupuestales por la no ejecución del presupuesto asignado al proyecto_x000a_- Perjuicio de la imagen institucional frente a parámetros en la calidad de los servicios prestados, su oportunidad y eficacia de cara a los grupos de valor e interé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Media (3)"/>
    <n v="0.6"/>
    <s v="-"/>
    <s v="-"/>
    <s v="-"/>
    <s v="-"/>
    <s v="-"/>
    <s v="-"/>
    <s v="Moderado (3)"/>
    <n v="0.6"/>
    <s v="Moderado"/>
    <s v="Se determina un nivel de posibilidad (3) media de riesgo inherente  pues del propósito depende el enfoque de las estrategias del proyecto.  El impacto (3) moderado obedece a que de presentarse generaría incumplimiento en las metas establecidas"/>
    <s v="- 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Tipo: Preventivo Implementación: Manual_x000a_- 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Tipo: Preventivo Implementación: Manual_x000a_- 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Se determina un nivel de posibilidad (1) de riesgo residual  debido a  las instancias de seguimiento con que cuenta la Secretaría General y los controles de la gerencia del proyecto.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_x000a_- Revisar y/o establecer cambios en las estrategias con  el fin de subsanar las desviaciones encontradas, en el marco del procedimiento 4202000-PR-348 Formulación, programación y seguimiento a los proyectos de inversión._x000a_- Verificar el avance físico en magnitud y presupuesto de las metas del proyectos de inversión y procederán a actualizar los planes, alcances o estrategias que correspondan para garantizar el cumplimiento de las metas,  enmarcados en la funciones de los Subcomités de autocontrol._x000a__x000a__x000a__x000a__x000a__x000a__x000a_- Actualizar el riesgo Posibilidad de afectación reputacional por pérdida de la credibilidad ante las entidades y organismos distritales, debido a fallas al estructurar, articular y orientar la implementación de estrategias"/>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la credibilidad ante las entidades y organismos distritales, debido a fallas al estructurar, articular y orientar la implementación de estrategias_x000a_- Modificación a la programación del proyecto - Hoja de Vida de meta o indicador_x000a_- Modificación a la programación del proyecto - Hoja de Vida de meta o indicador_x000a__x000a__x000a__x000a__x000a__x000a__x000a_- Riesgo de Posibilidad de afectación reputacional por pérdida de la credibilidad ante las entidades y organismos distritales, debido a fallas al estructurar, articular y orientar la implementación de estrategias, actualizado."/>
    <d v="2023-11-16T00:00:00"/>
    <s v="Identificación del riesgo_x000a__x000a__x000a__x000a_"/>
    <s v="Se revisa el riesgo y se mantienen las características e información como propuesta año 2024."/>
    <m/>
    <m/>
    <m/>
    <m/>
    <m/>
    <m/>
    <m/>
    <m/>
    <m/>
    <m/>
    <m/>
    <m/>
    <m/>
    <m/>
    <m/>
    <m/>
    <m/>
    <m/>
    <m/>
    <m/>
    <m/>
    <m/>
    <m/>
    <m/>
    <m/>
    <m/>
    <m/>
    <m/>
    <m/>
    <m/>
    <m/>
    <m/>
    <m/>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componente): Lineamientos técnicos y asistencia técnica"/>
    <s v="-"/>
    <s v="-"/>
    <s v="Posibilidad de afectación reputacional por pérdida de confianza de las entidades distritales, debido a que los productos y servicios del proyecto generen impactos adversos en la gestión para las entidades"/>
    <x v="2"/>
    <s v="Operacionales"/>
    <s v="Subsecretaría Distrital de Fortalecimiento Institucional"/>
    <s v="- Falta articulación entre las diferentes herramientas en las que están contenidos los productos y servicios._x000a_- Debilidades en la comunicación clara y unificada en diferentes niveles de la entidad._x000a__x000a__x000a__x000a__x000a__x000a__x000a__x000a_"/>
    <s v="- La no articulación institucional puede llegar ha afectar el desarrollo de una adecuada orientación para que la población victima del conflicto armado y excombatientes conozcan y hagan uso de la oferta institucional _x000a_- Pérdida de credibilidad y de confianza que dificulte el ejercicio de las funciones de la Secretaría General. _x000a__x000a_- Recorte de recursos financieros que impiden las ejecución de metas establecidas en el cuatrienio._x000a__x000a__x000a__x000a__x000a__x000a__x000a_"/>
    <s v="- Incumplimiento en las metas propuestas en el proyecto de inversión_x000a_- Menores asignaciones presupuestales por la no ejecución del presupuesto asignado al proyecto_x000a_- Perjuicio de la imagen institucional frente a parámetros en la calidad de los servicios prestados, su oportunidad y eficacia de cara a los grupos de valor 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Media (3)"/>
    <n v="0.6"/>
    <s v="-"/>
    <s v="-"/>
    <s v="-"/>
    <s v="-"/>
    <s v="-"/>
    <s v="-"/>
    <s v="Moderado (3)"/>
    <n v="0.6"/>
    <s v="Moderado"/>
    <s v="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
    <s v="- 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Tipo: Preventivo Implementación: Manual_x000a_- 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Tipo: Preventivo Implementación: Manual_x000a_- 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Tipo: Preventivo Implementación: Manual_x000a_- 4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s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9.0719999999999995E-2"/>
    <s v="Menor (2)"/>
    <n v="0.33749999999999997"/>
    <s v="Bajo"/>
    <s v="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onfianza de las entidades distritales, debido a que los productos y servicios del proyecto generen impactos adversos en la gestión para las entidades en el informe de monitoreo a la Oficina Asesora de Planeación._x000a_- Revisar y/o establecer ajustes en los productos de cada una de  las metas, en el marco del procedimiento 4202000-PR-348 Formulación, programación y seguimiento a los proyectos de inversión_x000a_- Verificar el avance físico en magnitud  de las metas del proyecto  de inversión y procederán a actualizar los  alcances de productos definidos en cada una de las  metas,  enmarcados en la funciones de los Subcomités de autocontrol_x000a__x000a__x000a__x000a__x000a__x000a__x000a_- Actualizar el riesgo Posibilidad de afectación reputacional por pérdida de confianza de las entidades distritales, debido a que los productos y servicios del proyecto generen impactos adversos en la gestión para las entidades"/>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confianza de las entidades distritales, debido a que los productos y servicios del proyecto generen impactos adversos en la gestión para las entidades_x000a_- Modificación a la programación del proyecto - Hoja de Vida de meta o indicado_x000a_- Modificación a la programación del proyecto - Hoja de Vida de meta o indicado_x000a__x000a__x000a__x000a__x000a__x000a__x000a_- Riesgo de Posibilidad de afectación reputacional por pérdida de confianza de las entidades distritales, debido a que los productos y servicios del proyecto generen impactos adversos en la gestión para las entidades, actualizado."/>
    <d v="2023-11-16T00:00:00"/>
    <s v="Identificación del riesgo_x000a__x000a__x000a__x000a_"/>
    <s v="Se revisa el riesgo y se mantienen las características e información como propuesta año 2024."/>
    <m/>
    <m/>
    <m/>
    <m/>
    <m/>
    <m/>
    <m/>
    <m/>
    <m/>
    <m/>
    <m/>
    <m/>
    <m/>
    <m/>
    <m/>
    <m/>
    <m/>
    <m/>
    <m/>
    <m/>
    <m/>
    <m/>
    <m/>
    <m/>
    <m/>
    <m/>
    <m/>
    <m/>
    <m/>
    <m/>
    <m/>
    <m/>
    <m/>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s (actividades) del proyecto de inversión:_x000a_1. Desarrollar acciones de participación en redes de ciudad, campañas y plataformas de organismos multilaterales._x000a_2. Desarrollar acciones para la sostenibilidad y mejoramiento del desempeño y la gestión pública distrital._x000a_3. Desarrollar acciones tendientes a la tecnificación, productividad y mejoramiento de la Imprenta Distrital._x000a_4. Formular y actualizar lineamientos técnicos archivísticos, estrategias de seguimiento y medición a la implementación de la política archivística en el Distrito Capital._x000a_5. Generar acciones para el aprovechamiento de la información de relacionamiento y la cooperación internacional._x000a_6. Hacer seguimiento al funcionamiento de las instancias de Coordinación._x000a_7. Realizar actividades de los productos del Plan de acción de la política de transparencia y su seguimiento._x000a_8. Realizar las acciones generales de acompañamiento y seguimiento a los proyectos, asuntos y temas estratégicos de la administración distrital._x000a_9. Realizar los diseños requeridos de la Red Distrital de Archivos y la implementación del componente de Archivos Públicos abiertos._x000a_10. Realizar procesos de caracterización, procesamiento, acceso y puesta al servicio del patrimonio documental del Distrito Capital._x000a_11. Realizar seguimiento y evaluación para la gestión del conocimiento y la innovación._x000a_12. Desarrollar instrumentos para formalizar las relaciones con actores internacionales._x000a_13. Desarrollar investigación, promoción, divulgación y pedagogía del patrimonio documental y la memoria histórica de Bogotá._x000a_14. Desarrollar un ecosistema de gestión de conocimiento e innovación._x000a_15. Desarrollar un plan para la consolidación de la gestión de documentos electrónicos de archivo en el Distrito Capital._x000a_16. Desarrollar una estrategia de análisis de información y datos en transparencia para articular las iniciativas de las entidades distritales._x000a_17. Fortalecer el funcionamiento del Sistema de Coordinación Distrital._x000a_18. Implementar el modelo de asistencia técnica focalizada que permita apoyar a las entidades y organismos distritales en la implementación de la política de archivos en el Distrito Capital._x000a_19. Implementar una estrategia de promoción de ciudad a través de la gestión de actividades en Bogotá y en el exterior._x000a_20. Posicionar a la Imprenta Distrital como un aliado estratégico, para visibilizar la gestión, desempeño y transparencia pública._x000a_21. Realizar un programa de Teletrabajo sobre la planta laboral en entidades y organismos distritales._x000a_22. Ejecutar acciones para la negociación, diálogo y concertación sindical en el Distrito Capital._x000a_23. Implementar un plan de relacionamiento y cooperación internacional del distrito."/>
    <s v="-"/>
    <s v="-"/>
    <s v="Posibilidad de afectación reputacional por incumplimiento en la ejecución de las actividades del proyecto, debido a una deficiente gestión en la planeación y seguimiento de las metas del proyecto"/>
    <x v="2"/>
    <s v="Operacionales"/>
    <s v="Subsecretaría Distrital de Fortalecimiento Institucional"/>
    <s v="- Falta articulación entre las diferentes herramientas en las que están contenidos los productos y servicios._x000a_- Debilidades en la comunicación clara y unificada en diferentes niveles de la entidad._x000a_- Dificultades en la transferencia de conocimiento entre los servidores que se vinculan y retiran de la entidad._x000a_- Alta rotación de personal generando retrasos en la curva de aprendizaje._x000a__x000a__x000a__x000a__x000a__x000a_"/>
    <s v="- La no articulación institucional puede llegar ha afectar el desarrollo de una adecuada orientación para que la población victima del conflicto armado y excombatientes conozcan y hagan uso de la oferta institucional _x000a__x000a__x000a__x000a__x000a__x000a__x000a__x000a__x000a_"/>
    <s v="- Incumplimiento en las metas propuestas en el proyecto de invers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Baja (2)"/>
    <n v="0.4"/>
    <s v="-"/>
    <s v="-"/>
    <s v="-"/>
    <s v="-"/>
    <s v="-"/>
    <s v="-"/>
    <s v="Moderado (3)"/>
    <n v="0.6"/>
    <s v="Moderado"/>
    <s v="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
    <s v="- 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 Tipo: Preventivo Implementación: Manual_x000a_- 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s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umplimiento en la ejecución de las actividades del proyecto, debido a una deficiente gestión en la planeación y seguimiento de las metas del proyecto en el informe de monitoreo a la Oficina Asesora de Planeación._x000a_- Revisar y/o establecer ajustes en los planes de trabajo de cada una de las metas proyecto de inversión en el marco del procedimiento 4202000-PR-348 Formulación, programación y seguimiento a los proyectos de inversión._x000a_- Verificar el avance físico en magnitud y presupuesto de las metas del proyectos de inversión y procederán a actualizar los planes de cada de una de las metas.._x000a__x000a__x000a__x000a__x000a__x000a__x000a_- Actualizar el riesgo Posibilidad de afectación reputacional por incumplimiento en la ejecución de las actividades del proyecto, debido a una deficiente gestión en la planeación y seguimiento de las metas del proyecto"/>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incumplimiento en la ejecución de las actividades del proyecto, debido a una deficiente gestión en la planeación y seguimiento de las metas del proyecto_x000a_- Modificación a la programación del proyecto - Hoja de Vida de meta o indicado_x000a_- Modificación a la programación del proyecto - Hoja de Vida de meta o indicado_x000a__x000a__x000a__x000a__x000a__x000a__x000a_- Riesgo de Posibilidad de afectación reputacional por incumplimiento en la ejecución de las actividades del proyecto, debido a una deficiente gestión en la planeación y seguimiento de las metas del proyecto, actualizado."/>
    <d v="2023-11-16T00:00:00"/>
    <s v="Identificación del riesgo_x000a__x000a__x000a__x000a_"/>
    <s v="Se revisa el riesgo y se mantienen las características e información como propuesta año 2024."/>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7"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Items count="1">
    <i/>
  </colItems>
  <formats count="7">
    <format dxfId="42">
      <pivotArea type="all" dataOnly="0" outline="0" fieldPosition="0"/>
    </format>
    <format dxfId="41">
      <pivotArea outline="0" collapsedLevelsAreSubtotals="1" fieldPosition="0"/>
    </format>
    <format dxfId="40">
      <pivotArea field="9" type="button" dataOnly="0" labelOnly="1" outline="0" axis="axisRow" fieldPosition="0"/>
    </format>
    <format dxfId="39">
      <pivotArea dataOnly="0" labelOnly="1" fieldPosition="0">
        <references count="1">
          <reference field="9" count="0"/>
        </references>
      </pivotArea>
    </format>
    <format dxfId="38">
      <pivotArea dataOnly="0" labelOnly="1" fieldPosition="0">
        <references count="1">
          <reference field="9" count="0" defaultSubtotal="1"/>
        </references>
      </pivotArea>
    </format>
    <format dxfId="37">
      <pivotArea dataOnly="0" labelOnly="1" grandRow="1" outline="0" fieldPosition="0"/>
    </format>
    <format dxfId="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25"/>
  <sheetViews>
    <sheetView topLeftCell="A20" workbookViewId="0">
      <selection activeCell="C20" sqref="C20"/>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96" t="s">
        <v>35</v>
      </c>
    </row>
    <row r="2" spans="1:36" ht="90" x14ac:dyDescent="0.25">
      <c r="A2" s="16">
        <v>1</v>
      </c>
      <c r="B2" s="16" t="s">
        <v>36</v>
      </c>
      <c r="C2" s="17" t="s">
        <v>37</v>
      </c>
      <c r="D2" s="18" t="s">
        <v>38</v>
      </c>
      <c r="E2" s="19" t="s">
        <v>39</v>
      </c>
      <c r="F2" s="20" t="s">
        <v>40</v>
      </c>
      <c r="G2" s="21" t="s">
        <v>41</v>
      </c>
      <c r="H2" s="22" t="s">
        <v>42</v>
      </c>
      <c r="I2" s="23" t="s">
        <v>43</v>
      </c>
      <c r="J2" s="24" t="s">
        <v>44</v>
      </c>
      <c r="K2" s="18" t="s">
        <v>45</v>
      </c>
      <c r="L2" s="18" t="s">
        <v>46</v>
      </c>
      <c r="M2" s="22" t="s">
        <v>47</v>
      </c>
      <c r="N2" s="25" t="s">
        <v>48</v>
      </c>
      <c r="O2" s="18" t="e">
        <f>IF(#REF!="","",#REF!)</f>
        <v>#REF!</v>
      </c>
      <c r="P2" s="18" t="e">
        <f>IF(#REF!="","",#REF!)</f>
        <v>#REF!</v>
      </c>
      <c r="Q2" s="26" t="s">
        <v>49</v>
      </c>
      <c r="R2" s="26" t="s">
        <v>50</v>
      </c>
      <c r="S2" s="18" t="s">
        <v>51</v>
      </c>
      <c r="T2" s="26" t="s">
        <v>52</v>
      </c>
      <c r="U2" s="26" t="s">
        <v>53</v>
      </c>
      <c r="V2" s="18" t="s">
        <v>54</v>
      </c>
      <c r="W2" s="27" t="s">
        <v>55</v>
      </c>
      <c r="X2" s="18" t="s">
        <v>56</v>
      </c>
      <c r="Y2" s="28" t="s">
        <v>57</v>
      </c>
      <c r="Z2" s="18" t="s">
        <v>58</v>
      </c>
      <c r="AA2" s="28" t="s">
        <v>59</v>
      </c>
      <c r="AB2" s="18" t="s">
        <v>60</v>
      </c>
      <c r="AC2" s="18" t="s">
        <v>61</v>
      </c>
      <c r="AD2" s="29" t="s">
        <v>62</v>
      </c>
      <c r="AE2" s="22" t="s">
        <v>63</v>
      </c>
      <c r="AF2" s="22" t="s">
        <v>63</v>
      </c>
      <c r="AG2" s="17" t="s">
        <v>1637</v>
      </c>
      <c r="AH2" s="47" t="e">
        <f>IF(#REF!="","",#REF!)</f>
        <v>#REF!</v>
      </c>
      <c r="AI2" s="56">
        <v>43585</v>
      </c>
      <c r="AJ2" s="47" t="s">
        <v>1634</v>
      </c>
    </row>
    <row r="3" spans="1:36" ht="75" x14ac:dyDescent="0.25">
      <c r="A3" s="16">
        <v>2</v>
      </c>
      <c r="B3" s="16" t="s">
        <v>64</v>
      </c>
      <c r="C3" s="17" t="s">
        <v>65</v>
      </c>
      <c r="D3" s="18" t="s">
        <v>66</v>
      </c>
      <c r="E3" s="19" t="s">
        <v>39</v>
      </c>
      <c r="F3" s="20" t="s">
        <v>67</v>
      </c>
      <c r="G3" s="21" t="s">
        <v>68</v>
      </c>
      <c r="H3" s="22" t="s">
        <v>69</v>
      </c>
      <c r="I3" s="23" t="s">
        <v>70</v>
      </c>
      <c r="J3" s="30" t="s">
        <v>71</v>
      </c>
      <c r="K3" s="18" t="s">
        <v>72</v>
      </c>
      <c r="L3" s="18" t="s">
        <v>73</v>
      </c>
      <c r="M3" s="22" t="s">
        <v>74</v>
      </c>
      <c r="N3" s="25" t="s">
        <v>75</v>
      </c>
      <c r="O3" s="18" t="e">
        <f>IF(#REF!="","",#REF!)</f>
        <v>#REF!</v>
      </c>
      <c r="P3" s="18" t="e">
        <f>IF(#REF!="","",#REF!)</f>
        <v>#REF!</v>
      </c>
      <c r="Q3" s="26" t="s">
        <v>76</v>
      </c>
      <c r="R3" s="26" t="s">
        <v>77</v>
      </c>
      <c r="T3" s="26" t="s">
        <v>78</v>
      </c>
      <c r="U3" s="26" t="s">
        <v>79</v>
      </c>
      <c r="V3" s="18" t="s">
        <v>80</v>
      </c>
      <c r="W3" s="31" t="s">
        <v>81</v>
      </c>
      <c r="X3" s="18" t="s">
        <v>82</v>
      </c>
      <c r="Y3" s="28" t="s">
        <v>82</v>
      </c>
      <c r="Z3" s="18" t="s">
        <v>83</v>
      </c>
      <c r="AA3" s="28" t="s">
        <v>84</v>
      </c>
      <c r="AB3" s="18" t="s">
        <v>85</v>
      </c>
      <c r="AC3" s="18" t="s">
        <v>85</v>
      </c>
      <c r="AD3" s="32" t="s">
        <v>86</v>
      </c>
      <c r="AE3" s="22" t="s">
        <v>87</v>
      </c>
      <c r="AF3" s="22" t="s">
        <v>88</v>
      </c>
      <c r="AG3" s="17" t="s">
        <v>1638</v>
      </c>
      <c r="AH3" s="47" t="e">
        <f>IF(#REF!="","",#REF!)</f>
        <v>#REF!</v>
      </c>
      <c r="AI3" s="56">
        <v>43708</v>
      </c>
      <c r="AJ3" s="47" t="s">
        <v>1641</v>
      </c>
    </row>
    <row r="4" spans="1:36" ht="120" x14ac:dyDescent="0.25">
      <c r="B4" s="33"/>
      <c r="C4" s="17" t="s">
        <v>89</v>
      </c>
      <c r="D4" s="18" t="s">
        <v>90</v>
      </c>
      <c r="E4" s="19" t="s">
        <v>91</v>
      </c>
      <c r="F4" s="34" t="s">
        <v>92</v>
      </c>
      <c r="G4" s="21" t="s">
        <v>93</v>
      </c>
      <c r="H4" s="22" t="s">
        <v>94</v>
      </c>
      <c r="I4" s="23" t="s">
        <v>95</v>
      </c>
      <c r="J4" s="30" t="s">
        <v>96</v>
      </c>
      <c r="K4" s="18" t="s">
        <v>97</v>
      </c>
      <c r="L4" s="18" t="s">
        <v>98</v>
      </c>
      <c r="M4" s="22" t="s">
        <v>2</v>
      </c>
      <c r="N4" s="25" t="s">
        <v>99</v>
      </c>
      <c r="O4" s="18" t="e">
        <f>IF(#REF!="","",#REF!)</f>
        <v>#REF!</v>
      </c>
      <c r="P4" s="18" t="e">
        <f>IF(#REF!="","",#REF!)</f>
        <v>#REF!</v>
      </c>
      <c r="Q4" s="26" t="s">
        <v>100</v>
      </c>
      <c r="R4" s="26" t="s">
        <v>101</v>
      </c>
      <c r="T4" s="26" t="s">
        <v>102</v>
      </c>
      <c r="U4" s="26" t="s">
        <v>103</v>
      </c>
      <c r="W4" s="35" t="s">
        <v>104</v>
      </c>
      <c r="Z4" s="18" t="s">
        <v>105</v>
      </c>
      <c r="AA4" s="28" t="s">
        <v>106</v>
      </c>
      <c r="AB4" s="18" t="s">
        <v>107</v>
      </c>
      <c r="AC4" s="18" t="s">
        <v>108</v>
      </c>
      <c r="AD4" s="36" t="s">
        <v>109</v>
      </c>
      <c r="AF4" s="22" t="s">
        <v>87</v>
      </c>
      <c r="AG4" s="17" t="s">
        <v>1639</v>
      </c>
      <c r="AH4" s="47" t="e">
        <f>IF(#REF!="","",#REF!)</f>
        <v>#REF!</v>
      </c>
      <c r="AI4" s="56">
        <v>43830</v>
      </c>
      <c r="AJ4" s="47" t="s">
        <v>1633</v>
      </c>
    </row>
    <row r="5" spans="1:36" ht="75" x14ac:dyDescent="0.25">
      <c r="B5" s="37"/>
      <c r="C5" s="17" t="s">
        <v>111</v>
      </c>
      <c r="D5" s="18" t="s">
        <v>112</v>
      </c>
      <c r="E5" s="19" t="s">
        <v>113</v>
      </c>
      <c r="F5" s="34" t="s">
        <v>114</v>
      </c>
      <c r="G5" s="21" t="s">
        <v>115</v>
      </c>
      <c r="H5" s="22" t="s">
        <v>116</v>
      </c>
      <c r="I5" s="23" t="s">
        <v>91</v>
      </c>
      <c r="J5" s="24" t="s">
        <v>117</v>
      </c>
      <c r="K5" s="18" t="s">
        <v>118</v>
      </c>
      <c r="L5" s="18" t="s">
        <v>119</v>
      </c>
      <c r="M5" s="22" t="s">
        <v>95</v>
      </c>
      <c r="N5" s="25" t="s">
        <v>120</v>
      </c>
      <c r="O5" s="18" t="e">
        <f>IF(#REF!="","",#REF!)</f>
        <v>#REF!</v>
      </c>
      <c r="P5" s="18" t="e">
        <f>IF(#REF!="","",#REF!)</f>
        <v>#REF!</v>
      </c>
      <c r="Q5" s="26" t="s">
        <v>121</v>
      </c>
      <c r="R5" s="26" t="s">
        <v>122</v>
      </c>
      <c r="T5" s="26" t="s">
        <v>123</v>
      </c>
      <c r="U5" s="26" t="s">
        <v>124</v>
      </c>
      <c r="W5" s="38" t="s">
        <v>125</v>
      </c>
      <c r="AB5" s="18" t="s">
        <v>126</v>
      </c>
      <c r="AC5" s="18" t="s">
        <v>127</v>
      </c>
      <c r="AG5" s="17" t="s">
        <v>128</v>
      </c>
      <c r="AH5" s="47" t="e">
        <f>IF(#REF!="","",#REF!)</f>
        <v>#REF!</v>
      </c>
      <c r="AI5" s="57"/>
      <c r="AJ5" s="47" t="s">
        <v>129</v>
      </c>
    </row>
    <row r="6" spans="1:36" ht="60" x14ac:dyDescent="0.25">
      <c r="B6" s="37"/>
      <c r="C6" s="17" t="s">
        <v>130</v>
      </c>
      <c r="D6" s="18" t="s">
        <v>131</v>
      </c>
      <c r="E6" s="18" t="s">
        <v>132</v>
      </c>
      <c r="F6" s="34" t="s">
        <v>133</v>
      </c>
      <c r="G6" s="21" t="s">
        <v>134</v>
      </c>
      <c r="H6" s="22" t="s">
        <v>135</v>
      </c>
      <c r="I6" s="23" t="s">
        <v>136</v>
      </c>
      <c r="J6" s="30" t="s">
        <v>137</v>
      </c>
      <c r="K6" s="18" t="s">
        <v>138</v>
      </c>
      <c r="L6" s="18" t="s">
        <v>139</v>
      </c>
      <c r="M6" s="22" t="s">
        <v>140</v>
      </c>
      <c r="N6" s="25" t="s">
        <v>141</v>
      </c>
      <c r="O6" s="18" t="e">
        <f>IF(#REF!="","",#REF!)</f>
        <v>#REF!</v>
      </c>
      <c r="P6" s="18" t="e">
        <f>IF(#REF!="","",#REF!)</f>
        <v>#REF!</v>
      </c>
      <c r="Q6" s="26" t="s">
        <v>142</v>
      </c>
      <c r="R6" s="26" t="s">
        <v>143</v>
      </c>
      <c r="T6" s="26" t="s">
        <v>144</v>
      </c>
      <c r="U6" s="26" t="s">
        <v>145</v>
      </c>
      <c r="AG6" s="17" t="s">
        <v>146</v>
      </c>
      <c r="AH6" s="47" t="e">
        <f>IF(#REF!="","",#REF!)</f>
        <v>#REF!</v>
      </c>
      <c r="AI6" s="58"/>
      <c r="AJ6" s="47" t="s">
        <v>147</v>
      </c>
    </row>
    <row r="7" spans="1:36" ht="90" x14ac:dyDescent="0.25">
      <c r="B7" s="37"/>
      <c r="C7" s="17" t="s">
        <v>148</v>
      </c>
      <c r="D7" s="18" t="s">
        <v>149</v>
      </c>
      <c r="E7" s="18" t="s">
        <v>91</v>
      </c>
      <c r="F7" s="34" t="s">
        <v>150</v>
      </c>
      <c r="G7" s="21" t="s">
        <v>151</v>
      </c>
      <c r="H7" s="22" t="s">
        <v>152</v>
      </c>
      <c r="I7" s="23" t="s">
        <v>153</v>
      </c>
      <c r="J7" s="30" t="s">
        <v>154</v>
      </c>
      <c r="K7" s="18" t="s">
        <v>155</v>
      </c>
      <c r="L7" s="18" t="s">
        <v>156</v>
      </c>
      <c r="M7" s="22" t="s">
        <v>157</v>
      </c>
      <c r="N7" s="25" t="s">
        <v>158</v>
      </c>
      <c r="O7" s="18" t="e">
        <f>IF(#REF!="","",#REF!)</f>
        <v>#REF!</v>
      </c>
      <c r="P7" s="18" t="e">
        <f>IF(#REF!="","",#REF!)</f>
        <v>#REF!</v>
      </c>
      <c r="AG7" s="17" t="s">
        <v>159</v>
      </c>
      <c r="AH7" s="47" t="e">
        <f>IF(#REF!="","",#REF!)</f>
        <v>#REF!</v>
      </c>
      <c r="AI7" s="59"/>
      <c r="AJ7" s="47" t="s">
        <v>160</v>
      </c>
    </row>
    <row r="8" spans="1:36" ht="90" x14ac:dyDescent="0.25">
      <c r="B8" s="37"/>
      <c r="C8" s="17" t="s">
        <v>161</v>
      </c>
      <c r="D8" s="18" t="s">
        <v>162</v>
      </c>
      <c r="E8" s="18" t="s">
        <v>39</v>
      </c>
      <c r="F8" s="34" t="s">
        <v>163</v>
      </c>
      <c r="H8" s="22" t="s">
        <v>164</v>
      </c>
      <c r="I8" s="39"/>
      <c r="J8" s="30" t="s">
        <v>165</v>
      </c>
      <c r="K8" s="40" t="s">
        <v>166</v>
      </c>
      <c r="L8" s="18" t="s">
        <v>167</v>
      </c>
      <c r="M8" s="22" t="s">
        <v>168</v>
      </c>
      <c r="N8" s="23" t="s">
        <v>169</v>
      </c>
      <c r="O8" s="18" t="e">
        <f>IF(#REF!="","",#REF!)</f>
        <v>#REF!</v>
      </c>
      <c r="P8" s="18" t="e">
        <f>IF(#REF!="","",#REF!)</f>
        <v>#REF!</v>
      </c>
      <c r="AG8" s="17" t="s">
        <v>170</v>
      </c>
      <c r="AH8" s="47" t="e">
        <f>IF(#REF!="","",#REF!)</f>
        <v>#REF!</v>
      </c>
      <c r="AJ8" s="47" t="s">
        <v>171</v>
      </c>
    </row>
    <row r="9" spans="1:36" ht="90" x14ac:dyDescent="0.25">
      <c r="B9" s="37"/>
      <c r="C9" s="17" t="s">
        <v>172</v>
      </c>
      <c r="D9" s="18" t="s">
        <v>173</v>
      </c>
      <c r="E9" s="18" t="s">
        <v>91</v>
      </c>
      <c r="F9" s="34" t="s">
        <v>174</v>
      </c>
      <c r="H9" s="22" t="s">
        <v>175</v>
      </c>
      <c r="I9" s="41"/>
      <c r="J9" s="42" t="s">
        <v>176</v>
      </c>
      <c r="L9" s="18" t="s">
        <v>177</v>
      </c>
      <c r="O9" s="18" t="e">
        <f>IF(#REF!="","",#REF!)</f>
        <v>#REF!</v>
      </c>
      <c r="P9" s="18" t="e">
        <f>IF(#REF!="","",#REF!)</f>
        <v>#REF!</v>
      </c>
      <c r="AG9" s="17" t="s">
        <v>178</v>
      </c>
      <c r="AH9" s="47" t="e">
        <f>IF(#REF!="","",#REF!)</f>
        <v>#REF!</v>
      </c>
      <c r="AJ9" s="47" t="s">
        <v>179</v>
      </c>
    </row>
    <row r="10" spans="1:36" ht="75" x14ac:dyDescent="0.25">
      <c r="B10" s="37"/>
      <c r="C10" s="17" t="s">
        <v>180</v>
      </c>
      <c r="D10" s="18" t="s">
        <v>181</v>
      </c>
      <c r="E10" s="18" t="s">
        <v>132</v>
      </c>
      <c r="F10" s="34" t="s">
        <v>182</v>
      </c>
      <c r="H10" s="22" t="s">
        <v>183</v>
      </c>
      <c r="I10" s="43"/>
      <c r="L10" s="18" t="s">
        <v>184</v>
      </c>
      <c r="O10" s="18" t="e">
        <f>IF(#REF!="","",#REF!)</f>
        <v>#REF!</v>
      </c>
      <c r="P10" s="18" t="e">
        <f>IF(#REF!="","",#REF!)</f>
        <v>#REF!</v>
      </c>
      <c r="AG10" s="17" t="s">
        <v>185</v>
      </c>
      <c r="AH10" s="47" t="e">
        <f>IF(#REF!="","",#REF!)</f>
        <v>#REF!</v>
      </c>
      <c r="AJ10" s="47" t="s">
        <v>186</v>
      </c>
    </row>
    <row r="11" spans="1:36" ht="45" x14ac:dyDescent="0.25">
      <c r="B11" s="37"/>
      <c r="C11" s="17" t="s">
        <v>187</v>
      </c>
      <c r="D11" s="18" t="s">
        <v>188</v>
      </c>
      <c r="E11" s="18" t="s">
        <v>39</v>
      </c>
      <c r="L11" s="18" t="s">
        <v>189</v>
      </c>
      <c r="O11" s="18" t="e">
        <f>IF(#REF!="","",#REF!)</f>
        <v>#REF!</v>
      </c>
      <c r="P11" s="18" t="e">
        <f>IF(#REF!="","",#REF!)</f>
        <v>#REF!</v>
      </c>
      <c r="AG11" s="17" t="s">
        <v>190</v>
      </c>
      <c r="AH11" s="47" t="e">
        <f>IF(#REF!="","",#REF!)</f>
        <v>#REF!</v>
      </c>
      <c r="AJ11" s="47" t="s">
        <v>191</v>
      </c>
    </row>
    <row r="12" spans="1:36" ht="90" x14ac:dyDescent="0.25">
      <c r="B12" s="37"/>
      <c r="C12" s="17" t="s">
        <v>192</v>
      </c>
      <c r="D12" s="18" t="s">
        <v>193</v>
      </c>
      <c r="E12" s="18" t="s">
        <v>113</v>
      </c>
      <c r="L12" s="18" t="s">
        <v>194</v>
      </c>
      <c r="AG12" s="17" t="s">
        <v>178</v>
      </c>
      <c r="AH12" s="47" t="e">
        <f>IF(#REF!="","",#REF!)</f>
        <v>#REF!</v>
      </c>
      <c r="AJ12" s="47" t="s">
        <v>179</v>
      </c>
    </row>
    <row r="13" spans="1:36" ht="90" x14ac:dyDescent="0.25">
      <c r="B13" s="37"/>
      <c r="C13" s="17" t="s">
        <v>195</v>
      </c>
      <c r="D13" s="18" t="s">
        <v>196</v>
      </c>
      <c r="E13" s="18" t="s">
        <v>39</v>
      </c>
      <c r="L13" s="18" t="s">
        <v>197</v>
      </c>
      <c r="AG13" s="17" t="s">
        <v>198</v>
      </c>
      <c r="AH13" s="47" t="e">
        <f>IF(#REF!="","",#REF!)</f>
        <v>#REF!</v>
      </c>
      <c r="AJ13" s="47" t="s">
        <v>199</v>
      </c>
    </row>
    <row r="14" spans="1:36" ht="75" x14ac:dyDescent="0.25">
      <c r="B14" s="37"/>
      <c r="C14" s="17" t="s">
        <v>200</v>
      </c>
      <c r="D14" s="18" t="s">
        <v>201</v>
      </c>
      <c r="E14" s="18" t="s">
        <v>39</v>
      </c>
      <c r="L14" s="18" t="s">
        <v>202</v>
      </c>
      <c r="AG14" s="17" t="s">
        <v>203</v>
      </c>
      <c r="AH14" s="47" t="e">
        <f>IF(#REF!="","",#REF!)</f>
        <v>#REF!</v>
      </c>
      <c r="AJ14" s="1" t="s">
        <v>204</v>
      </c>
    </row>
    <row r="15" spans="1:36" ht="60" x14ac:dyDescent="0.25">
      <c r="B15" s="37"/>
      <c r="C15" s="17" t="s">
        <v>205</v>
      </c>
      <c r="D15" s="18" t="s">
        <v>206</v>
      </c>
      <c r="E15" s="18" t="s">
        <v>113</v>
      </c>
      <c r="L15" s="18" t="s">
        <v>207</v>
      </c>
      <c r="AG15" s="17" t="s">
        <v>208</v>
      </c>
      <c r="AH15" s="47" t="e">
        <f>IF(#REF!="","",#REF!)</f>
        <v>#REF!</v>
      </c>
      <c r="AJ15" s="47" t="s">
        <v>209</v>
      </c>
    </row>
    <row r="16" spans="1:36" ht="90" x14ac:dyDescent="0.25">
      <c r="B16" s="37"/>
      <c r="C16" s="17" t="s">
        <v>210</v>
      </c>
      <c r="D16" s="18" t="s">
        <v>211</v>
      </c>
      <c r="E16" s="18" t="s">
        <v>113</v>
      </c>
      <c r="L16" s="18" t="s">
        <v>212</v>
      </c>
      <c r="AG16" s="17" t="s">
        <v>213</v>
      </c>
      <c r="AH16" s="47" t="e">
        <f>IF(#REF!="","",#REF!)</f>
        <v>#REF!</v>
      </c>
      <c r="AJ16" s="47" t="s">
        <v>214</v>
      </c>
    </row>
    <row r="17" spans="2:36" ht="75" x14ac:dyDescent="0.25">
      <c r="B17" s="37"/>
      <c r="C17" s="17" t="s">
        <v>215</v>
      </c>
      <c r="D17" s="18" t="s">
        <v>216</v>
      </c>
      <c r="E17" s="18" t="s">
        <v>113</v>
      </c>
      <c r="L17" s="18" t="s">
        <v>217</v>
      </c>
      <c r="AG17" s="17" t="s">
        <v>208</v>
      </c>
      <c r="AJ17" s="47" t="s">
        <v>209</v>
      </c>
    </row>
    <row r="18" spans="2:36" ht="75" x14ac:dyDescent="0.25">
      <c r="B18" s="37"/>
      <c r="C18" s="17" t="s">
        <v>218</v>
      </c>
      <c r="D18" s="18" t="s">
        <v>219</v>
      </c>
      <c r="E18" s="18" t="s">
        <v>39</v>
      </c>
      <c r="L18" s="40" t="s">
        <v>220</v>
      </c>
      <c r="AG18" s="17" t="s">
        <v>221</v>
      </c>
      <c r="AJ18" s="47" t="s">
        <v>222</v>
      </c>
    </row>
    <row r="19" spans="2:36" ht="75" x14ac:dyDescent="0.25">
      <c r="B19" s="37"/>
      <c r="C19" s="17" t="s">
        <v>223</v>
      </c>
      <c r="D19" s="18" t="s">
        <v>224</v>
      </c>
      <c r="E19" s="18" t="s">
        <v>113</v>
      </c>
      <c r="L19" s="40" t="s">
        <v>225</v>
      </c>
      <c r="AG19" s="17" t="s">
        <v>208</v>
      </c>
      <c r="AJ19" s="47" t="s">
        <v>209</v>
      </c>
    </row>
    <row r="20" spans="2:36" ht="150" x14ac:dyDescent="0.25">
      <c r="B20" s="37"/>
      <c r="C20" s="17" t="s">
        <v>226</v>
      </c>
      <c r="D20" s="18" t="s">
        <v>227</v>
      </c>
      <c r="E20" s="18" t="s">
        <v>91</v>
      </c>
      <c r="AG20" s="17" t="s">
        <v>228</v>
      </c>
      <c r="AJ20" s="47" t="s">
        <v>214</v>
      </c>
    </row>
    <row r="21" spans="2:36" ht="45" x14ac:dyDescent="0.25">
      <c r="B21" s="37"/>
      <c r="C21" s="17" t="s">
        <v>229</v>
      </c>
      <c r="D21" s="18" t="s">
        <v>230</v>
      </c>
      <c r="E21" s="18" t="s">
        <v>113</v>
      </c>
      <c r="AG21" s="17" t="s">
        <v>231</v>
      </c>
      <c r="AJ21" s="47" t="s">
        <v>232</v>
      </c>
    </row>
    <row r="22" spans="2:36" ht="60" x14ac:dyDescent="0.25">
      <c r="B22" s="37"/>
      <c r="C22" s="17" t="s">
        <v>233</v>
      </c>
      <c r="D22" s="18" t="s">
        <v>234</v>
      </c>
      <c r="E22" s="18" t="s">
        <v>113</v>
      </c>
      <c r="AG22" s="17" t="s">
        <v>235</v>
      </c>
      <c r="AJ22" s="47" t="s">
        <v>236</v>
      </c>
    </row>
    <row r="23" spans="2:36" ht="60" x14ac:dyDescent="0.25">
      <c r="B23" s="37"/>
      <c r="C23" s="17" t="s">
        <v>237</v>
      </c>
      <c r="D23" s="18" t="s">
        <v>238</v>
      </c>
      <c r="E23" s="18" t="s">
        <v>39</v>
      </c>
      <c r="AG23" s="17" t="s">
        <v>1640</v>
      </c>
      <c r="AJ23" s="47" t="s">
        <v>1636</v>
      </c>
    </row>
    <row r="24" spans="2:36" ht="60" x14ac:dyDescent="0.25">
      <c r="C24" s="17" t="s">
        <v>239</v>
      </c>
      <c r="AJ24" s="47" t="s">
        <v>240</v>
      </c>
    </row>
    <row r="25" spans="2:36" ht="30" x14ac:dyDescent="0.25">
      <c r="C25" s="17" t="s">
        <v>241</v>
      </c>
      <c r="AJ25" s="47" t="s">
        <v>160</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25"/>
  <sheetViews>
    <sheetView workbookViewId="0">
      <selection activeCell="A2" sqref="A2:A25"/>
    </sheetView>
  </sheetViews>
  <sheetFormatPr baseColWidth="10" defaultColWidth="11.42578125" defaultRowHeight="15" x14ac:dyDescent="0.25"/>
  <cols>
    <col min="1" max="1" width="64" customWidth="1"/>
    <col min="2" max="2" width="72.42578125" customWidth="1"/>
  </cols>
  <sheetData>
    <row r="1" spans="1:2" x14ac:dyDescent="0.25">
      <c r="A1" s="5" t="s">
        <v>2</v>
      </c>
      <c r="B1" s="65" t="s">
        <v>35</v>
      </c>
    </row>
    <row r="2" spans="1:2" x14ac:dyDescent="0.25">
      <c r="A2" s="17" t="s">
        <v>148</v>
      </c>
      <c r="B2" t="s">
        <v>160</v>
      </c>
    </row>
    <row r="3" spans="1:2" x14ac:dyDescent="0.25">
      <c r="A3" s="17" t="s">
        <v>89</v>
      </c>
      <c r="B3" s="140" t="s">
        <v>1633</v>
      </c>
    </row>
    <row r="4" spans="1:2" x14ac:dyDescent="0.25">
      <c r="A4" s="17" t="s">
        <v>226</v>
      </c>
      <c r="B4" t="s">
        <v>214</v>
      </c>
    </row>
    <row r="5" spans="1:2" x14ac:dyDescent="0.25">
      <c r="A5" s="17" t="s">
        <v>210</v>
      </c>
      <c r="B5" t="s">
        <v>214</v>
      </c>
    </row>
    <row r="6" spans="1:2" x14ac:dyDescent="0.25">
      <c r="A6" s="17" t="s">
        <v>172</v>
      </c>
      <c r="B6" t="s">
        <v>242</v>
      </c>
    </row>
    <row r="7" spans="1:2" ht="25.5" x14ac:dyDescent="0.25">
      <c r="A7" s="17" t="s">
        <v>192</v>
      </c>
      <c r="B7" t="s">
        <v>242</v>
      </c>
    </row>
    <row r="8" spans="1:2" x14ac:dyDescent="0.25">
      <c r="A8" s="17" t="s">
        <v>218</v>
      </c>
      <c r="B8" t="s">
        <v>222</v>
      </c>
    </row>
    <row r="9" spans="1:2" x14ac:dyDescent="0.25">
      <c r="A9" s="17" t="s">
        <v>187</v>
      </c>
      <c r="B9" t="s">
        <v>191</v>
      </c>
    </row>
    <row r="10" spans="1:2" x14ac:dyDescent="0.25">
      <c r="A10" s="17" t="s">
        <v>161</v>
      </c>
      <c r="B10" t="s">
        <v>171</v>
      </c>
    </row>
    <row r="11" spans="1:2" ht="25.5" x14ac:dyDescent="0.25">
      <c r="A11" s="17" t="s">
        <v>195</v>
      </c>
      <c r="B11" t="s">
        <v>199</v>
      </c>
    </row>
    <row r="12" spans="1:2" x14ac:dyDescent="0.25">
      <c r="A12" s="17" t="s">
        <v>237</v>
      </c>
      <c r="B12" s="140" t="s">
        <v>1636</v>
      </c>
    </row>
    <row r="13" spans="1:2" ht="30" x14ac:dyDescent="0.25">
      <c r="A13" s="17" t="s">
        <v>37</v>
      </c>
      <c r="B13" s="141" t="s">
        <v>1634</v>
      </c>
    </row>
    <row r="14" spans="1:2" ht="38.25" x14ac:dyDescent="0.25">
      <c r="A14" s="17" t="s">
        <v>65</v>
      </c>
      <c r="B14" s="142" t="s">
        <v>1635</v>
      </c>
    </row>
    <row r="15" spans="1:2" x14ac:dyDescent="0.25">
      <c r="A15" s="17" t="s">
        <v>200</v>
      </c>
      <c r="B15" t="s">
        <v>243</v>
      </c>
    </row>
    <row r="16" spans="1:2" x14ac:dyDescent="0.25">
      <c r="A16" s="17" t="s">
        <v>111</v>
      </c>
      <c r="B16" t="s">
        <v>129</v>
      </c>
    </row>
    <row r="17" spans="1:2" x14ac:dyDescent="0.25">
      <c r="A17" s="17" t="s">
        <v>229</v>
      </c>
      <c r="B17" t="s">
        <v>232</v>
      </c>
    </row>
    <row r="18" spans="1:2" x14ac:dyDescent="0.25">
      <c r="A18" s="17" t="s">
        <v>205</v>
      </c>
      <c r="B18" t="s">
        <v>209</v>
      </c>
    </row>
    <row r="19" spans="1:2" x14ac:dyDescent="0.25">
      <c r="A19" s="17" t="s">
        <v>223</v>
      </c>
      <c r="B19" t="s">
        <v>209</v>
      </c>
    </row>
    <row r="20" spans="1:2" x14ac:dyDescent="0.25">
      <c r="A20" s="17" t="s">
        <v>215</v>
      </c>
      <c r="B20" t="s">
        <v>209</v>
      </c>
    </row>
    <row r="21" spans="1:2" x14ac:dyDescent="0.25">
      <c r="A21" s="17" t="s">
        <v>233</v>
      </c>
      <c r="B21" t="s">
        <v>244</v>
      </c>
    </row>
    <row r="22" spans="1:2" x14ac:dyDescent="0.25">
      <c r="A22" s="17" t="s">
        <v>180</v>
      </c>
      <c r="B22" t="s">
        <v>245</v>
      </c>
    </row>
    <row r="23" spans="1:2" x14ac:dyDescent="0.25">
      <c r="A23" s="17" t="s">
        <v>130</v>
      </c>
      <c r="B23" t="s">
        <v>246</v>
      </c>
    </row>
    <row r="24" spans="1:2" x14ac:dyDescent="0.25">
      <c r="A24" s="17" t="s">
        <v>239</v>
      </c>
      <c r="B24" t="s">
        <v>240</v>
      </c>
    </row>
    <row r="25" spans="1:2" ht="25.5" x14ac:dyDescent="0.25">
      <c r="A25" s="17" t="s">
        <v>241</v>
      </c>
      <c r="B25" t="s">
        <v>160</v>
      </c>
    </row>
  </sheetData>
  <autoFilter ref="B1:G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22.140625" style="67" bestFit="1" customWidth="1"/>
    <col min="2" max="2" width="56.5703125" style="67" bestFit="1" customWidth="1"/>
    <col min="3" max="3" width="16.7109375" style="67" bestFit="1" customWidth="1"/>
    <col min="4" max="4" width="23.140625" style="67" bestFit="1" customWidth="1"/>
    <col min="5" max="16384" width="11.42578125" style="67"/>
  </cols>
  <sheetData>
    <row r="3" spans="1:3" x14ac:dyDescent="0.25">
      <c r="A3" s="68" t="s">
        <v>247</v>
      </c>
      <c r="B3"/>
      <c r="C3"/>
    </row>
    <row r="4" spans="1:3" x14ac:dyDescent="0.25">
      <c r="A4" s="67" t="s">
        <v>64</v>
      </c>
      <c r="B4"/>
      <c r="C4"/>
    </row>
    <row r="5" spans="1:3" x14ac:dyDescent="0.25">
      <c r="A5" s="67" t="s">
        <v>36</v>
      </c>
      <c r="B5"/>
      <c r="C5"/>
    </row>
    <row r="6" spans="1:3" x14ac:dyDescent="0.25">
      <c r="A6" s="67" t="s">
        <v>248</v>
      </c>
      <c r="B6"/>
      <c r="C6"/>
    </row>
    <row r="7" spans="1:3" x14ac:dyDescent="0.25">
      <c r="A7" s="67" t="s">
        <v>249</v>
      </c>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249977111117893"/>
  </sheetPr>
  <dimension ref="A1:EU100"/>
  <sheetViews>
    <sheetView showGridLines="0" tabSelected="1" view="pageBreakPreview" zoomScale="70" zoomScaleNormal="60" zoomScaleSheetLayoutView="70" workbookViewId="0">
      <selection activeCell="A12" sqref="A12"/>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28" style="2" hidden="1"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24.2851562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5" width="11.42578125" style="2" hidden="1" customWidth="1"/>
    <col min="146" max="146" width="15.28515625" style="2" hidden="1" customWidth="1"/>
    <col min="147" max="149" width="22.85546875" style="2" hidden="1" customWidth="1"/>
    <col min="150" max="150" width="21.140625" style="2" hidden="1" customWidth="1"/>
    <col min="151" max="151" width="11.42578125" style="2" hidden="1" customWidth="1"/>
    <col min="152" max="16384" width="11.42578125" style="2"/>
  </cols>
  <sheetData>
    <row r="1" spans="1:151" ht="81" customHeight="1" x14ac:dyDescent="0.2">
      <c r="A1" s="164" t="s">
        <v>250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86"/>
      <c r="AG1" s="87"/>
      <c r="AH1" s="86"/>
      <c r="AI1" s="86"/>
      <c r="AJ1" s="86"/>
      <c r="AK1" s="86"/>
      <c r="AL1" s="86"/>
      <c r="AM1" s="86"/>
      <c r="AN1" s="86"/>
      <c r="AO1" s="86"/>
      <c r="AP1" s="88"/>
      <c r="EP1" s="114">
        <v>45108</v>
      </c>
      <c r="EQ1" s="114">
        <v>45199</v>
      </c>
      <c r="ER1" s="119"/>
      <c r="ES1" s="118"/>
      <c r="ET1" s="118"/>
    </row>
    <row r="2" spans="1:151" ht="9.75" customHeight="1" x14ac:dyDescent="0.2">
      <c r="A2" s="190" t="s">
        <v>251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69"/>
      <c r="AG2" s="70"/>
      <c r="AP2" s="89"/>
      <c r="EP2" s="153" t="s">
        <v>252</v>
      </c>
      <c r="EQ2" s="153" t="s">
        <v>253</v>
      </c>
      <c r="ES2" s="154"/>
    </row>
    <row r="3" spans="1:151" ht="9.75" customHeight="1" x14ac:dyDescent="0.2">
      <c r="A3" s="190"/>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69"/>
      <c r="AG3" s="70"/>
      <c r="AP3" s="89"/>
      <c r="EP3" s="153"/>
      <c r="EQ3" s="153"/>
      <c r="ES3" s="154"/>
    </row>
    <row r="4" spans="1:151" ht="9.75" customHeight="1" x14ac:dyDescent="0.2">
      <c r="A4" s="190"/>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69"/>
      <c r="AG4" s="70"/>
      <c r="AP4" s="89"/>
      <c r="EP4" s="153"/>
      <c r="EQ4" s="153"/>
      <c r="ES4" s="154"/>
    </row>
    <row r="5" spans="1:151" ht="5.25" customHeight="1" thickBot="1" x14ac:dyDescent="0.25">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3"/>
      <c r="AG5" s="71"/>
      <c r="AP5" s="89"/>
    </row>
    <row r="6" spans="1:151" ht="51" customHeight="1" thickBot="1" x14ac:dyDescent="0.25">
      <c r="A6" s="90" t="s">
        <v>254</v>
      </c>
      <c r="B6" s="73" t="s">
        <v>1703</v>
      </c>
      <c r="C6" s="3"/>
      <c r="D6" s="91"/>
      <c r="E6" s="91"/>
      <c r="F6" s="103"/>
      <c r="G6" s="91"/>
      <c r="H6" s="91"/>
      <c r="I6" s="91"/>
      <c r="J6" s="91"/>
      <c r="K6" s="91"/>
      <c r="L6" s="91"/>
      <c r="M6" s="91"/>
      <c r="N6" s="91"/>
      <c r="O6" s="91"/>
      <c r="P6" s="91"/>
      <c r="Q6" s="91"/>
      <c r="R6" s="91"/>
      <c r="S6" s="91"/>
      <c r="T6" s="91"/>
      <c r="U6" s="146" t="s">
        <v>1704</v>
      </c>
      <c r="V6" s="147"/>
      <c r="W6" s="147"/>
      <c r="X6" s="147"/>
      <c r="Y6" s="147"/>
      <c r="Z6" s="147"/>
      <c r="AA6" s="147"/>
      <c r="AB6" s="147"/>
      <c r="AC6" s="147"/>
      <c r="AD6" s="147"/>
      <c r="AE6" s="147"/>
      <c r="AF6" s="148"/>
      <c r="AG6" s="50"/>
      <c r="AP6" s="89"/>
    </row>
    <row r="7" spans="1:151" ht="4.5" customHeight="1" x14ac:dyDescent="0.2">
      <c r="A7" s="3"/>
      <c r="AG7" s="44"/>
      <c r="AP7" s="89"/>
    </row>
    <row r="8" spans="1:151" ht="5.25" customHeight="1" thickBot="1" x14ac:dyDescent="0.25">
      <c r="A8" s="92"/>
      <c r="AG8" s="44"/>
      <c r="AP8" s="89"/>
    </row>
    <row r="9" spans="1:151" ht="18" customHeight="1" x14ac:dyDescent="0.2">
      <c r="A9" s="93"/>
      <c r="B9" s="74"/>
      <c r="C9" s="93"/>
      <c r="D9" s="93"/>
      <c r="E9" s="74"/>
      <c r="F9" s="54"/>
      <c r="G9" s="77"/>
      <c r="H9" s="77"/>
      <c r="I9" s="77"/>
      <c r="J9" s="78"/>
      <c r="K9" s="54"/>
      <c r="L9" s="78"/>
      <c r="M9" s="166" t="s">
        <v>255</v>
      </c>
      <c r="N9" s="167"/>
      <c r="O9" s="168"/>
      <c r="P9" s="172" t="s">
        <v>256</v>
      </c>
      <c r="Q9" s="173"/>
      <c r="R9" s="173"/>
      <c r="S9" s="173"/>
      <c r="T9" s="174"/>
      <c r="U9" s="178"/>
      <c r="V9" s="178"/>
      <c r="W9" s="179" t="s">
        <v>257</v>
      </c>
      <c r="X9" s="179"/>
      <c r="Y9" s="179"/>
      <c r="Z9" s="180"/>
      <c r="AA9" s="184" t="s">
        <v>258</v>
      </c>
      <c r="AB9" s="185"/>
      <c r="AC9" s="185"/>
      <c r="AD9" s="185"/>
      <c r="AE9" s="185"/>
      <c r="AF9" s="186"/>
      <c r="AG9" s="155" t="s">
        <v>259</v>
      </c>
      <c r="AH9" s="156"/>
      <c r="AI9" s="156"/>
      <c r="AJ9" s="156"/>
      <c r="AK9" s="156"/>
      <c r="AL9" s="156"/>
      <c r="AM9" s="156"/>
      <c r="AN9" s="156"/>
      <c r="AO9" s="156"/>
      <c r="AP9" s="156"/>
      <c r="AQ9" s="157" t="s">
        <v>260</v>
      </c>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8"/>
    </row>
    <row r="10" spans="1:151" ht="21.95" customHeight="1" x14ac:dyDescent="0.2">
      <c r="A10" s="94"/>
      <c r="B10" s="75"/>
      <c r="C10" s="94"/>
      <c r="D10" s="94"/>
      <c r="E10" s="75"/>
      <c r="F10" s="81"/>
      <c r="G10" s="79"/>
      <c r="H10" s="79"/>
      <c r="I10" s="79"/>
      <c r="J10" s="80"/>
      <c r="K10" s="81"/>
      <c r="L10" s="80"/>
      <c r="M10" s="169"/>
      <c r="N10" s="170"/>
      <c r="O10" s="171"/>
      <c r="P10" s="175"/>
      <c r="Q10" s="176"/>
      <c r="R10" s="176"/>
      <c r="S10" s="176"/>
      <c r="T10" s="177"/>
      <c r="U10" s="82"/>
      <c r="V10" s="83"/>
      <c r="W10" s="181"/>
      <c r="X10" s="182"/>
      <c r="Y10" s="182"/>
      <c r="Z10" s="183"/>
      <c r="AA10" s="187"/>
      <c r="AB10" s="188"/>
      <c r="AC10" s="188"/>
      <c r="AD10" s="188"/>
      <c r="AE10" s="188"/>
      <c r="AF10" s="189"/>
      <c r="AG10" s="55"/>
      <c r="AH10" s="161" t="s">
        <v>261</v>
      </c>
      <c r="AI10" s="162"/>
      <c r="AJ10" s="162"/>
      <c r="AK10" s="162"/>
      <c r="AL10" s="162"/>
      <c r="AM10" s="163"/>
      <c r="AN10" s="194" t="s">
        <v>262</v>
      </c>
      <c r="AO10" s="195"/>
      <c r="AP10" s="196"/>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60"/>
      <c r="CD10" s="150" t="s">
        <v>263</v>
      </c>
      <c r="CE10" s="150"/>
      <c r="CF10" s="100" t="s">
        <v>264</v>
      </c>
      <c r="CG10" s="150" t="s">
        <v>265</v>
      </c>
      <c r="CH10" s="150"/>
      <c r="CI10" s="150" t="s">
        <v>266</v>
      </c>
      <c r="CJ10" s="150"/>
      <c r="CK10" s="150"/>
      <c r="CL10" s="150" t="s">
        <v>267</v>
      </c>
      <c r="CM10" s="150"/>
      <c r="CN10" s="150" t="s">
        <v>268</v>
      </c>
      <c r="CO10" s="150"/>
      <c r="CP10" s="150" t="s">
        <v>269</v>
      </c>
      <c r="CQ10" s="150"/>
      <c r="CR10" s="150" t="s">
        <v>270</v>
      </c>
      <c r="CS10" s="150"/>
      <c r="CT10" s="150" t="s">
        <v>271</v>
      </c>
      <c r="CU10" s="150"/>
      <c r="CV10" s="150" t="s">
        <v>272</v>
      </c>
      <c r="CW10" s="150"/>
      <c r="CX10" s="100" t="s">
        <v>273</v>
      </c>
      <c r="DK10" s="150" t="s">
        <v>274</v>
      </c>
      <c r="DL10" s="150"/>
      <c r="DM10" s="150"/>
      <c r="DN10" s="150"/>
      <c r="DO10" s="150"/>
      <c r="DP10" s="150"/>
      <c r="DQ10" s="150"/>
      <c r="DR10" s="150"/>
      <c r="EP10" s="117"/>
      <c r="EQ10" s="117" t="s">
        <v>275</v>
      </c>
      <c r="ER10" s="117"/>
      <c r="ES10" s="117"/>
      <c r="ET10" s="117"/>
      <c r="EU10" s="117"/>
    </row>
    <row r="11" spans="1:151" ht="132" customHeight="1" x14ac:dyDescent="0.2">
      <c r="A11" s="95" t="s">
        <v>276</v>
      </c>
      <c r="B11" s="76" t="s">
        <v>277</v>
      </c>
      <c r="C11" s="95" t="s">
        <v>278</v>
      </c>
      <c r="D11" s="95" t="s">
        <v>279</v>
      </c>
      <c r="E11" s="76" t="s">
        <v>280</v>
      </c>
      <c r="F11" s="72" t="s">
        <v>281</v>
      </c>
      <c r="G11" s="99" t="s">
        <v>282</v>
      </c>
      <c r="H11" s="99" t="s">
        <v>283</v>
      </c>
      <c r="I11" s="84" t="s">
        <v>284</v>
      </c>
      <c r="J11" s="72" t="s">
        <v>285</v>
      </c>
      <c r="K11" s="72" t="s">
        <v>286</v>
      </c>
      <c r="L11" s="72" t="s">
        <v>287</v>
      </c>
      <c r="M11" s="45" t="s">
        <v>288</v>
      </c>
      <c r="N11" s="45" t="s">
        <v>289</v>
      </c>
      <c r="O11" s="48" t="s">
        <v>290</v>
      </c>
      <c r="P11" s="45" t="s">
        <v>291</v>
      </c>
      <c r="Q11" s="45" t="s">
        <v>292</v>
      </c>
      <c r="R11" s="45" t="s">
        <v>293</v>
      </c>
      <c r="S11" s="45" t="s">
        <v>294</v>
      </c>
      <c r="T11" s="45" t="s">
        <v>295</v>
      </c>
      <c r="U11" s="52" t="s">
        <v>296</v>
      </c>
      <c r="V11" s="52" t="s">
        <v>297</v>
      </c>
      <c r="W11" s="52" t="s">
        <v>298</v>
      </c>
      <c r="X11" s="52" t="s">
        <v>299</v>
      </c>
      <c r="Y11" s="53" t="s">
        <v>300</v>
      </c>
      <c r="Z11" s="53" t="s">
        <v>301</v>
      </c>
      <c r="AA11" s="49" t="s">
        <v>302</v>
      </c>
      <c r="AB11" s="52" t="s">
        <v>303</v>
      </c>
      <c r="AC11" s="49" t="s">
        <v>304</v>
      </c>
      <c r="AD11" s="52" t="s">
        <v>305</v>
      </c>
      <c r="AE11" s="48" t="s">
        <v>306</v>
      </c>
      <c r="AF11" s="48" t="s">
        <v>301</v>
      </c>
      <c r="AG11" s="45" t="s">
        <v>307</v>
      </c>
      <c r="AH11" s="48" t="s">
        <v>308</v>
      </c>
      <c r="AI11" s="48" t="s">
        <v>309</v>
      </c>
      <c r="AJ11" s="48" t="s">
        <v>310</v>
      </c>
      <c r="AK11" s="48" t="s">
        <v>311</v>
      </c>
      <c r="AL11" s="48" t="s">
        <v>312</v>
      </c>
      <c r="AM11" s="48" t="s">
        <v>313</v>
      </c>
      <c r="AN11" s="48" t="s">
        <v>314</v>
      </c>
      <c r="AO11" s="48" t="s">
        <v>315</v>
      </c>
      <c r="AP11" s="48" t="s">
        <v>316</v>
      </c>
      <c r="AQ11" s="85" t="s">
        <v>317</v>
      </c>
      <c r="AR11" s="64" t="s">
        <v>318</v>
      </c>
      <c r="AS11" s="61" t="s">
        <v>319</v>
      </c>
      <c r="AT11" s="48" t="s">
        <v>317</v>
      </c>
      <c r="AU11" s="62" t="s">
        <v>318</v>
      </c>
      <c r="AV11" s="60" t="s">
        <v>319</v>
      </c>
      <c r="AW11" s="45" t="s">
        <v>317</v>
      </c>
      <c r="AX11" s="64" t="s">
        <v>318</v>
      </c>
      <c r="AY11" s="61" t="s">
        <v>319</v>
      </c>
      <c r="AZ11" s="48" t="s">
        <v>317</v>
      </c>
      <c r="BA11" s="62" t="s">
        <v>318</v>
      </c>
      <c r="BB11" s="60" t="s">
        <v>319</v>
      </c>
      <c r="BC11" s="45" t="s">
        <v>317</v>
      </c>
      <c r="BD11" s="64" t="s">
        <v>318</v>
      </c>
      <c r="BE11" s="61" t="s">
        <v>319</v>
      </c>
      <c r="BF11" s="48" t="s">
        <v>317</v>
      </c>
      <c r="BG11" s="62" t="s">
        <v>318</v>
      </c>
      <c r="BH11" s="60" t="s">
        <v>319</v>
      </c>
      <c r="BI11" s="45" t="s">
        <v>317</v>
      </c>
      <c r="BJ11" s="64" t="s">
        <v>318</v>
      </c>
      <c r="BK11" s="61" t="s">
        <v>319</v>
      </c>
      <c r="BL11" s="48" t="s">
        <v>317</v>
      </c>
      <c r="BM11" s="62" t="s">
        <v>318</v>
      </c>
      <c r="BN11" s="60" t="s">
        <v>319</v>
      </c>
      <c r="BO11" s="45" t="s">
        <v>317</v>
      </c>
      <c r="BP11" s="64" t="s">
        <v>318</v>
      </c>
      <c r="BQ11" s="61" t="s">
        <v>319</v>
      </c>
      <c r="BR11" s="48" t="s">
        <v>317</v>
      </c>
      <c r="BS11" s="62" t="s">
        <v>318</v>
      </c>
      <c r="BT11" s="60" t="s">
        <v>319</v>
      </c>
      <c r="BU11" s="45" t="s">
        <v>317</v>
      </c>
      <c r="BV11" s="64" t="s">
        <v>318</v>
      </c>
      <c r="BW11" s="61" t="s">
        <v>319</v>
      </c>
      <c r="BX11" s="48" t="s">
        <v>317</v>
      </c>
      <c r="BY11" s="64" t="s">
        <v>318</v>
      </c>
      <c r="BZ11" s="63" t="s">
        <v>319</v>
      </c>
      <c r="CA11" s="2" t="s">
        <v>320</v>
      </c>
      <c r="CB11" s="48" t="s">
        <v>321</v>
      </c>
      <c r="CC11" s="48" t="s">
        <v>322</v>
      </c>
      <c r="CD11" s="48" t="s">
        <v>323</v>
      </c>
      <c r="CE11" s="48" t="s">
        <v>324</v>
      </c>
      <c r="CF11" s="98" t="s">
        <v>325</v>
      </c>
      <c r="CG11" s="48" t="s">
        <v>265</v>
      </c>
      <c r="CH11" s="48" t="s">
        <v>324</v>
      </c>
      <c r="CI11" s="48" t="s">
        <v>265</v>
      </c>
      <c r="CJ11" s="48" t="s">
        <v>324</v>
      </c>
      <c r="CK11" s="48" t="s">
        <v>326</v>
      </c>
      <c r="CL11" s="48" t="s">
        <v>327</v>
      </c>
      <c r="CM11" s="48" t="s">
        <v>324</v>
      </c>
      <c r="CN11" s="48" t="s">
        <v>328</v>
      </c>
      <c r="CO11" s="48" t="s">
        <v>324</v>
      </c>
      <c r="CP11" s="48" t="s">
        <v>329</v>
      </c>
      <c r="CQ11" s="48" t="s">
        <v>324</v>
      </c>
      <c r="CR11" s="48" t="s">
        <v>330</v>
      </c>
      <c r="CS11" s="48" t="s">
        <v>324</v>
      </c>
      <c r="CT11" s="48" t="s">
        <v>330</v>
      </c>
      <c r="CU11" s="48" t="s">
        <v>324</v>
      </c>
      <c r="CV11" s="48" t="s">
        <v>330</v>
      </c>
      <c r="CW11" s="48" t="s">
        <v>324</v>
      </c>
      <c r="CX11" s="48" t="s">
        <v>331</v>
      </c>
      <c r="CZ11" s="100" t="s">
        <v>332</v>
      </c>
      <c r="DA11" s="150" t="s">
        <v>333</v>
      </c>
      <c r="DB11" s="150"/>
      <c r="DC11" s="150"/>
      <c r="DD11" s="150"/>
      <c r="DE11" s="150"/>
      <c r="DF11" s="150"/>
      <c r="DG11" s="150"/>
      <c r="DH11" s="100" t="s">
        <v>332</v>
      </c>
      <c r="DI11" s="100" t="s">
        <v>332</v>
      </c>
      <c r="DK11" s="100" t="s">
        <v>334</v>
      </c>
      <c r="DL11" s="100" t="s">
        <v>335</v>
      </c>
      <c r="DM11" s="100" t="s">
        <v>336</v>
      </c>
      <c r="DN11" s="100" t="s">
        <v>337</v>
      </c>
      <c r="DO11" s="100" t="s">
        <v>338</v>
      </c>
      <c r="DP11" s="100" t="s">
        <v>339</v>
      </c>
      <c r="DQ11" s="100" t="s">
        <v>340</v>
      </c>
      <c r="DR11" s="100" t="s">
        <v>341</v>
      </c>
      <c r="DS11" s="100" t="s">
        <v>342</v>
      </c>
      <c r="DT11" s="100" t="s">
        <v>343</v>
      </c>
      <c r="DU11" s="100" t="s">
        <v>344</v>
      </c>
      <c r="DV11" s="100" t="s">
        <v>345</v>
      </c>
      <c r="DW11" s="100" t="s">
        <v>346</v>
      </c>
      <c r="DX11" s="100" t="s">
        <v>347</v>
      </c>
      <c r="DY11" s="100" t="s">
        <v>348</v>
      </c>
      <c r="DZ11" s="100" t="s">
        <v>349</v>
      </c>
      <c r="EA11" s="100" t="s">
        <v>347</v>
      </c>
      <c r="EB11" s="151" t="s">
        <v>350</v>
      </c>
      <c r="EC11" s="151"/>
      <c r="ED11" s="151"/>
      <c r="EE11" s="151"/>
      <c r="EF11" s="151"/>
      <c r="EG11" s="151"/>
      <c r="EH11" s="151"/>
      <c r="EI11" s="151"/>
      <c r="EJ11" s="151"/>
      <c r="EK11" s="151"/>
      <c r="EL11" s="151"/>
      <c r="EM11" s="151"/>
      <c r="EN11" s="151"/>
      <c r="EP11" s="45" t="s">
        <v>351</v>
      </c>
      <c r="EQ11" s="45" t="s">
        <v>352</v>
      </c>
      <c r="ER11" s="45" t="s">
        <v>353</v>
      </c>
      <c r="ES11" s="45" t="s">
        <v>354</v>
      </c>
      <c r="ET11" s="45" t="s">
        <v>355</v>
      </c>
      <c r="EU11" s="45" t="s">
        <v>356</v>
      </c>
    </row>
    <row r="12" spans="1:151" ht="312" customHeight="1" x14ac:dyDescent="0.2">
      <c r="A12" s="120" t="s">
        <v>357</v>
      </c>
      <c r="B12" s="105" t="s">
        <v>358</v>
      </c>
      <c r="C12" s="105" t="s">
        <v>359</v>
      </c>
      <c r="D12" s="120" t="s">
        <v>360</v>
      </c>
      <c r="E12" s="121" t="s">
        <v>361</v>
      </c>
      <c r="F12" s="105" t="s">
        <v>362</v>
      </c>
      <c r="G12" s="121">
        <v>260</v>
      </c>
      <c r="H12" s="121" t="s">
        <v>1590</v>
      </c>
      <c r="I12" s="104" t="s">
        <v>364</v>
      </c>
      <c r="J12" s="120" t="s">
        <v>36</v>
      </c>
      <c r="K12" s="121" t="s">
        <v>365</v>
      </c>
      <c r="L12" s="105" t="s">
        <v>366</v>
      </c>
      <c r="M12" s="111" t="s">
        <v>367</v>
      </c>
      <c r="N12" s="105" t="s">
        <v>368</v>
      </c>
      <c r="O12" s="105" t="s">
        <v>369</v>
      </c>
      <c r="P12" s="105" t="s">
        <v>370</v>
      </c>
      <c r="Q12" s="105" t="s">
        <v>371</v>
      </c>
      <c r="R12" s="105" t="s">
        <v>372</v>
      </c>
      <c r="S12" s="105" t="s">
        <v>373</v>
      </c>
      <c r="T12" s="105" t="s">
        <v>374</v>
      </c>
      <c r="U12" s="122" t="s">
        <v>102</v>
      </c>
      <c r="V12" s="123">
        <v>0.6</v>
      </c>
      <c r="W12" s="122" t="s">
        <v>124</v>
      </c>
      <c r="X12" s="123">
        <v>0.4</v>
      </c>
      <c r="Y12" s="66" t="s">
        <v>86</v>
      </c>
      <c r="Z12" s="105" t="s">
        <v>375</v>
      </c>
      <c r="AA12" s="122" t="s">
        <v>144</v>
      </c>
      <c r="AB12" s="127">
        <v>4.7048843519999998E-3</v>
      </c>
      <c r="AC12" s="122" t="s">
        <v>124</v>
      </c>
      <c r="AD12" s="127">
        <v>0.22500000000000003</v>
      </c>
      <c r="AE12" s="66" t="s">
        <v>376</v>
      </c>
      <c r="AF12" s="105" t="s">
        <v>377</v>
      </c>
      <c r="AG12" s="120" t="s">
        <v>378</v>
      </c>
      <c r="AH12" s="105" t="s">
        <v>379</v>
      </c>
      <c r="AI12" s="105" t="s">
        <v>379</v>
      </c>
      <c r="AJ12" s="105" t="s">
        <v>363</v>
      </c>
      <c r="AK12" s="105" t="s">
        <v>363</v>
      </c>
      <c r="AL12" s="105" t="s">
        <v>379</v>
      </c>
      <c r="AM12" s="105" t="s">
        <v>379</v>
      </c>
      <c r="AN12" s="124" t="s">
        <v>380</v>
      </c>
      <c r="AO12" s="124" t="s">
        <v>381</v>
      </c>
      <c r="AP12" s="124" t="s">
        <v>382</v>
      </c>
      <c r="AQ12" s="106">
        <v>45254</v>
      </c>
      <c r="AR12" s="107" t="s">
        <v>383</v>
      </c>
      <c r="AS12" s="108" t="s">
        <v>384</v>
      </c>
      <c r="AT12" s="109"/>
      <c r="AU12" s="110"/>
      <c r="AV12" s="111"/>
      <c r="AW12" s="109"/>
      <c r="AX12" s="107"/>
      <c r="AY12" s="108"/>
      <c r="AZ12" s="109"/>
      <c r="BA12" s="110"/>
      <c r="BB12" s="111"/>
      <c r="BC12" s="109"/>
      <c r="BD12" s="107"/>
      <c r="BE12" s="108"/>
      <c r="BF12" s="109"/>
      <c r="BG12" s="110"/>
      <c r="BH12" s="111"/>
      <c r="BI12" s="109"/>
      <c r="BJ12" s="107"/>
      <c r="BK12" s="108"/>
      <c r="BL12" s="109"/>
      <c r="BM12" s="110"/>
      <c r="BN12" s="111"/>
      <c r="BO12" s="109"/>
      <c r="BP12" s="107"/>
      <c r="BQ12" s="108"/>
      <c r="BR12" s="109"/>
      <c r="BS12" s="110"/>
      <c r="BT12" s="126"/>
      <c r="BU12" s="109"/>
      <c r="BV12" s="107"/>
      <c r="BW12" s="108"/>
      <c r="BX12" s="109"/>
      <c r="BY12" s="110"/>
      <c r="BZ12" s="112"/>
      <c r="CA12" s="2">
        <f t="shared" ref="CA12:CA43" si="0">COUNTBLANK(A12:BZ12)</f>
        <v>33</v>
      </c>
      <c r="CB12" s="51" t="s">
        <v>385</v>
      </c>
      <c r="CC12" s="51" t="s">
        <v>386</v>
      </c>
      <c r="CD12" s="51" t="s">
        <v>387</v>
      </c>
      <c r="CE12" s="51" t="s">
        <v>388</v>
      </c>
      <c r="CF12" s="51" t="s">
        <v>389</v>
      </c>
      <c r="CG12" s="51" t="s">
        <v>389</v>
      </c>
      <c r="CH12" s="51" t="s">
        <v>390</v>
      </c>
      <c r="CI12" s="51" t="s">
        <v>389</v>
      </c>
      <c r="CJ12" s="51" t="s">
        <v>391</v>
      </c>
      <c r="CK12" s="51"/>
      <c r="CL12" s="51" t="s">
        <v>392</v>
      </c>
      <c r="CM12" s="51" t="s">
        <v>392</v>
      </c>
      <c r="CN12" s="51" t="s">
        <v>392</v>
      </c>
      <c r="CO12" s="51" t="s">
        <v>392</v>
      </c>
      <c r="CP12" s="51" t="s">
        <v>392</v>
      </c>
      <c r="CQ12" s="51" t="s">
        <v>392</v>
      </c>
      <c r="CR12" s="51" t="s">
        <v>393</v>
      </c>
      <c r="CS12" s="51" t="s">
        <v>392</v>
      </c>
      <c r="CT12" s="51" t="s">
        <v>392</v>
      </c>
      <c r="CU12" s="51" t="s">
        <v>392</v>
      </c>
      <c r="CV12" s="51" t="s">
        <v>392</v>
      </c>
      <c r="CW12" s="51" t="s">
        <v>392</v>
      </c>
      <c r="CX12" s="51" t="s">
        <v>392</v>
      </c>
      <c r="CZ12" s="102" t="str">
        <f t="shared" ref="CZ12:CZ43" si="1">J12</f>
        <v>Gestión de procesos</v>
      </c>
      <c r="DA12" s="152" t="str">
        <f t="shared" ref="DA12:DA43" si="2">I12</f>
        <v xml:space="preserve">Posibilidad de afectación económica (o presupuestal) por fallo judicial en contra de los intereses de la entidad, debido a errores (fallas o deficiencias) en el trámite de los procesos disciplinarios </v>
      </c>
      <c r="DB12" s="152"/>
      <c r="DC12" s="152"/>
      <c r="DD12" s="152"/>
      <c r="DE12" s="152"/>
      <c r="DF12" s="152"/>
      <c r="DG12" s="152"/>
      <c r="DH12" s="102" t="str">
        <f t="shared" ref="DH12:DH43" si="3">Y12</f>
        <v>Moderado</v>
      </c>
      <c r="DI12" s="102" t="str">
        <f t="shared" ref="DI12:DI43" si="4">AE12</f>
        <v>Bajo</v>
      </c>
      <c r="DK12" s="98" t="e">
        <f>SUM(LEN(#REF!)-LEN(SUBSTITUTE(#REF!,"- Preventivo","")))/LEN("- Preventivo")</f>
        <v>#REF!</v>
      </c>
      <c r="DL12" s="98" t="e">
        <f t="shared" ref="DL12:DL43" si="5">SUMIFS($DK$12:$DK$99,$A$12:$A$99,A12)</f>
        <v>#REF!</v>
      </c>
      <c r="DM12" s="98" t="e">
        <f>SUM(LEN(#REF!)-LEN(SUBSTITUTE(#REF!,"- Detectivo","")))/LEN("- Detectivo")</f>
        <v>#REF!</v>
      </c>
      <c r="DN12" s="98" t="e">
        <f t="shared" ref="DN12:DN43" si="6">SUMIFS($DM$12:$DM$99,$A$12:$A$99,A12)</f>
        <v>#REF!</v>
      </c>
      <c r="DO12" s="98" t="e">
        <f>SUM(LEN(#REF!)-LEN(SUBSTITUTE(#REF!,"- Correctivo","")))/LEN("- Correctivo")</f>
        <v>#REF!</v>
      </c>
      <c r="DP12" s="98" t="e">
        <f t="shared" ref="DP12:DP43" si="7">SUMIFS($DO$12:$DO$99,$A$12:$A$99,A12)</f>
        <v>#REF!</v>
      </c>
      <c r="DQ12" s="98" t="e">
        <f>DK12+DM12+DO12</f>
        <v>#REF!</v>
      </c>
      <c r="DR12" s="98" t="e">
        <f t="shared" ref="DR12:DR43" si="8">SUMIFS($DQ$12:$DQ$99,$A$12:$A$99,A12)</f>
        <v>#REF!</v>
      </c>
      <c r="DS12" s="98" t="e">
        <f>SUM(LEN(#REF!)-LEN(SUBSTITUTE(#REF!,"- Documentado","")))/LEN("- Documentado")</f>
        <v>#REF!</v>
      </c>
      <c r="DT12" s="98" t="e">
        <f>SUM(LEN(#REF!)-LEN(SUBSTITUTE(#REF!,"- Documentado","")))/LEN("- Documentado")</f>
        <v>#REF!</v>
      </c>
      <c r="DU12" s="98" t="e">
        <f t="shared" ref="DU12:DU43" si="9">SUMIFS($DS$12:$DS$99,$A$12:$A$99,A12)+SUMIFS($DT$12:$DT$99,$A$12:$A$99,A12)</f>
        <v>#REF!</v>
      </c>
      <c r="DV12" s="98" t="e">
        <f>SUM(LEN(#REF!)-LEN(SUBSTITUTE(#REF!,"- Continua","")))/LEN("- Continua")</f>
        <v>#REF!</v>
      </c>
      <c r="DW12" s="98" t="e">
        <f>SUM(LEN(#REF!)-LEN(SUBSTITUTE(#REF!,"- Continua","")))/LEN("- Continua")</f>
        <v>#REF!</v>
      </c>
      <c r="DX12" s="98" t="e">
        <f t="shared" ref="DX12:DX43" si="10">SUMIFS($DV$12:$DV$99,$A$12:$A$99,A12)+SUMIFS($DW$12:$DW$99,$A$12:$A$99,A12)</f>
        <v>#REF!</v>
      </c>
      <c r="DY12" s="98" t="e">
        <f>SUM(LEN(#REF!)-LEN(SUBSTITUTE(#REF!,"- Con registro","")))/LEN("- Con registro")</f>
        <v>#REF!</v>
      </c>
      <c r="DZ12" s="98" t="e">
        <f>SUM(LEN(#REF!)-LEN(SUBSTITUTE(#REF!,"- Con registro","")))/LEN("- Con registro")</f>
        <v>#REF!</v>
      </c>
      <c r="EA12" s="98" t="e">
        <f t="shared" ref="EA12:EA43" si="11">SUMIFS($DY$12:$DY$99,$A$12:$A$99,A12)+SUMIFS($DZ$12:$DZ$99,$A$12:$A$99,A12)</f>
        <v>#REF!</v>
      </c>
      <c r="EB12" s="101" t="e">
        <f t="shared" ref="EB12" si="12">CONCATENATE("El proceso estableció ",DR12," controles frente a los riesgos identificados, de los cuales:
")</f>
        <v>#REF!</v>
      </c>
      <c r="EC12" s="101" t="e">
        <f t="shared" ref="EC12" si="13">CONCATENATE("- ",DL12," son preventivos, ",DN12," detectivos y ",DP12," correctivos.
")</f>
        <v>#REF!</v>
      </c>
      <c r="ED12" s="129" t="e">
        <f t="shared" ref="ED12" si="14">CONCATENATE("- ",DU12," están documentados, ",DX12," se aplican continuamente de acuerdo con la periodicidad establecida y en ",EA12," se deja registro de la aplicación.")</f>
        <v>#REF!</v>
      </c>
      <c r="EE12" s="149" t="e">
        <f t="shared" ref="EE12" si="15">CONCATENATE(EB12,EC12,ED12)</f>
        <v>#REF!</v>
      </c>
      <c r="EF12" s="149"/>
      <c r="EG12" s="149"/>
      <c r="EH12" s="149"/>
      <c r="EI12" s="149"/>
      <c r="EJ12" s="149"/>
      <c r="EK12" s="149"/>
      <c r="EL12" s="149"/>
      <c r="EM12" s="149"/>
      <c r="EN12" s="149"/>
      <c r="EP12" s="115">
        <f>IF(AQ12&gt;=$EP$1,AQ12,IF(AT12&gt;=$EP$1,AT12,IF(AW12&gt;=$EP$1,AW12,IF(AZ12&gt;=$EP$1,AZ12,IF(BC12&gt;=$EP$1,BC12,IF(BF12&gt;=$EP$1,BF12,IF(BI12&gt;=$EP$1,BI12,IF(BL12&gt;=$EP$1,BL12,IF(BO12&gt;=$EP$1,BO12,IF(BR12&gt;=$EP$1,BR12,IF(BU12&gt;=$EP$1,BU12,IF(BX12&gt;=$EP$1,BX12,""))))))))))))</f>
        <v>45254</v>
      </c>
      <c r="EQ12" s="116" t="str">
        <f>IF(EP12="","",$B$6)</f>
        <v>13 de mayo de 2024</v>
      </c>
      <c r="ER12" s="98" t="str">
        <f>IF(EQ12="","","Riesgos")</f>
        <v>Riesgos</v>
      </c>
      <c r="ES12" s="98" t="str">
        <f t="shared" ref="ES12:ES43" si="16">IF(ER12="","",CONCATENATE("ID_",G12,": ",I12))</f>
        <v xml:space="preserve">ID_260: Posibilidad de afectación económica (o presupuestal) por fallo judicial en contra de los intereses de la entidad, debido a errores (fallas o deficiencias) en el trámite de los procesos disciplinarios </v>
      </c>
      <c r="ET12" s="98" t="str">
        <f t="shared" ref="ET12:ET43" si="17">IF(ES12="","",CONCATENATE("Ajuste en ",VLOOKUP(EP12,AQ12:BZ12,(MATCH(EP12,AQ12:BZ12,10)+1))," en el Mapa de riesgos de ",A12))</f>
        <v>Ajuste en 
Análisis antes de controles
Establecimiento de controles
 en el Mapa de riesgos de Control Disciplinario</v>
      </c>
      <c r="EU12" s="98" t="str">
        <f t="shared" ref="EU12:EU43" si="18">IF(ET12="","",CONCATENATE("Solicitud de cambio realizada y aprobada por la ",L12," a través del Aplicativo DARUMA"))</f>
        <v>Solicitud de cambio realizada y aprobada por la Oficina de Control Disciplinario Interno, Oficina Jurídica y Despacho de la Secretaría General a través del Aplicativo DARUMA</v>
      </c>
    </row>
    <row r="13" spans="1:151" ht="399.95" customHeight="1" x14ac:dyDescent="0.2">
      <c r="A13" s="120" t="s">
        <v>357</v>
      </c>
      <c r="B13" s="105" t="s">
        <v>358</v>
      </c>
      <c r="C13" s="105" t="s">
        <v>359</v>
      </c>
      <c r="D13" s="120" t="s">
        <v>360</v>
      </c>
      <c r="E13" s="121" t="s">
        <v>361</v>
      </c>
      <c r="F13" s="105" t="s">
        <v>394</v>
      </c>
      <c r="G13" s="121">
        <v>263</v>
      </c>
      <c r="H13" s="121" t="s">
        <v>1591</v>
      </c>
      <c r="I13" s="104" t="s">
        <v>395</v>
      </c>
      <c r="J13" s="120" t="s">
        <v>36</v>
      </c>
      <c r="K13" s="121" t="s">
        <v>365</v>
      </c>
      <c r="L13" s="105" t="s">
        <v>147</v>
      </c>
      <c r="M13" s="111" t="s">
        <v>396</v>
      </c>
      <c r="N13" s="105" t="s">
        <v>397</v>
      </c>
      <c r="O13" s="105" t="s">
        <v>398</v>
      </c>
      <c r="P13" s="105" t="s">
        <v>370</v>
      </c>
      <c r="Q13" s="105" t="s">
        <v>371</v>
      </c>
      <c r="R13" s="105" t="s">
        <v>372</v>
      </c>
      <c r="S13" s="105" t="s">
        <v>373</v>
      </c>
      <c r="T13" s="124" t="s">
        <v>374</v>
      </c>
      <c r="U13" s="122" t="s">
        <v>102</v>
      </c>
      <c r="V13" s="123">
        <v>0.6</v>
      </c>
      <c r="W13" s="122" t="s">
        <v>124</v>
      </c>
      <c r="X13" s="123">
        <v>0.4</v>
      </c>
      <c r="Y13" s="66" t="s">
        <v>86</v>
      </c>
      <c r="Z13" s="105" t="s">
        <v>399</v>
      </c>
      <c r="AA13" s="122" t="s">
        <v>144</v>
      </c>
      <c r="AB13" s="127">
        <v>0.1764</v>
      </c>
      <c r="AC13" s="122" t="s">
        <v>124</v>
      </c>
      <c r="AD13" s="127">
        <v>0.22500000000000003</v>
      </c>
      <c r="AE13" s="66" t="s">
        <v>376</v>
      </c>
      <c r="AF13" s="105" t="s">
        <v>400</v>
      </c>
      <c r="AG13" s="120" t="s">
        <v>378</v>
      </c>
      <c r="AH13" s="105" t="s">
        <v>379</v>
      </c>
      <c r="AI13" s="105" t="s">
        <v>379</v>
      </c>
      <c r="AJ13" s="105" t="s">
        <v>363</v>
      </c>
      <c r="AK13" s="105" t="s">
        <v>363</v>
      </c>
      <c r="AL13" s="105" t="s">
        <v>379</v>
      </c>
      <c r="AM13" s="105" t="s">
        <v>379</v>
      </c>
      <c r="AN13" s="105" t="s">
        <v>401</v>
      </c>
      <c r="AO13" s="105" t="s">
        <v>402</v>
      </c>
      <c r="AP13" s="105" t="s">
        <v>403</v>
      </c>
      <c r="AQ13" s="106">
        <v>45254</v>
      </c>
      <c r="AR13" s="107" t="s">
        <v>383</v>
      </c>
      <c r="AS13" s="108" t="s">
        <v>384</v>
      </c>
      <c r="AT13" s="109"/>
      <c r="AU13" s="110"/>
      <c r="AV13" s="111"/>
      <c r="AW13" s="109"/>
      <c r="AX13" s="107"/>
      <c r="AY13" s="108"/>
      <c r="AZ13" s="109"/>
      <c r="BA13" s="110"/>
      <c r="BB13" s="111"/>
      <c r="BC13" s="109"/>
      <c r="BD13" s="107"/>
      <c r="BE13" s="108"/>
      <c r="BF13" s="109"/>
      <c r="BG13" s="110"/>
      <c r="BH13" s="111"/>
      <c r="BI13" s="109"/>
      <c r="BJ13" s="107"/>
      <c r="BK13" s="108"/>
      <c r="BL13" s="109"/>
      <c r="BM13" s="110"/>
      <c r="BN13" s="111"/>
      <c r="BO13" s="109"/>
      <c r="BP13" s="107"/>
      <c r="BQ13" s="108"/>
      <c r="BR13" s="109"/>
      <c r="BS13" s="110"/>
      <c r="BT13" s="126"/>
      <c r="BU13" s="109"/>
      <c r="BV13" s="107"/>
      <c r="BW13" s="108"/>
      <c r="BX13" s="109"/>
      <c r="BY13" s="110"/>
      <c r="BZ13" s="112"/>
      <c r="CA13" s="2">
        <f t="shared" si="0"/>
        <v>33</v>
      </c>
      <c r="CB13" s="51" t="s">
        <v>385</v>
      </c>
      <c r="CC13" s="51" t="s">
        <v>386</v>
      </c>
      <c r="CD13" s="51" t="s">
        <v>387</v>
      </c>
      <c r="CE13" s="51" t="s">
        <v>388</v>
      </c>
      <c r="CF13" s="51" t="s">
        <v>389</v>
      </c>
      <c r="CG13" s="51" t="s">
        <v>389</v>
      </c>
      <c r="CH13" s="51" t="s">
        <v>390</v>
      </c>
      <c r="CI13" s="51" t="s">
        <v>389</v>
      </c>
      <c r="CJ13" s="51" t="s">
        <v>391</v>
      </c>
      <c r="CK13" s="51"/>
      <c r="CL13" s="51" t="s">
        <v>392</v>
      </c>
      <c r="CM13" s="51" t="s">
        <v>392</v>
      </c>
      <c r="CN13" s="51" t="s">
        <v>392</v>
      </c>
      <c r="CO13" s="51" t="s">
        <v>392</v>
      </c>
      <c r="CP13" s="51" t="s">
        <v>392</v>
      </c>
      <c r="CQ13" s="51" t="s">
        <v>392</v>
      </c>
      <c r="CR13" s="51" t="s">
        <v>404</v>
      </c>
      <c r="CS13" s="51" t="s">
        <v>392</v>
      </c>
      <c r="CT13" s="51" t="s">
        <v>392</v>
      </c>
      <c r="CU13" s="51" t="s">
        <v>392</v>
      </c>
      <c r="CV13" s="51" t="s">
        <v>392</v>
      </c>
      <c r="CW13" s="51" t="s">
        <v>392</v>
      </c>
      <c r="CX13" s="51" t="s">
        <v>392</v>
      </c>
      <c r="CZ13" s="102" t="str">
        <f t="shared" si="1"/>
        <v>Gestión de procesos</v>
      </c>
      <c r="DA13" s="152" t="str">
        <f t="shared" si="2"/>
        <v>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v>
      </c>
      <c r="DB13" s="152"/>
      <c r="DC13" s="152"/>
      <c r="DD13" s="152"/>
      <c r="DE13" s="152"/>
      <c r="DF13" s="152"/>
      <c r="DG13" s="152"/>
      <c r="DH13" s="102" t="str">
        <f t="shared" si="3"/>
        <v>Moderado</v>
      </c>
      <c r="DI13" s="102" t="str">
        <f t="shared" si="4"/>
        <v>Bajo</v>
      </c>
      <c r="DK13" s="98" t="e">
        <f>SUM(LEN(#REF!)-LEN(SUBSTITUTE(#REF!,"- Preventivo","")))/LEN("- Preventivo")</f>
        <v>#REF!</v>
      </c>
      <c r="DL13" s="98" t="e">
        <f t="shared" si="5"/>
        <v>#REF!</v>
      </c>
      <c r="DM13" s="98" t="e">
        <f>SUM(LEN(#REF!)-LEN(SUBSTITUTE(#REF!,"- Detectivo","")))/LEN("- Detectivo")</f>
        <v>#REF!</v>
      </c>
      <c r="DN13" s="98" t="e">
        <f t="shared" si="6"/>
        <v>#REF!</v>
      </c>
      <c r="DO13" s="98" t="e">
        <f>SUM(LEN(#REF!)-LEN(SUBSTITUTE(#REF!,"- Correctivo","")))/LEN("- Correctivo")</f>
        <v>#REF!</v>
      </c>
      <c r="DP13" s="98" t="e">
        <f t="shared" si="7"/>
        <v>#REF!</v>
      </c>
      <c r="DQ13" s="98" t="e">
        <f t="shared" ref="DQ13:DQ76" si="19">DK13+DM13+DO13</f>
        <v>#REF!</v>
      </c>
      <c r="DR13" s="98" t="e">
        <f t="shared" si="8"/>
        <v>#REF!</v>
      </c>
      <c r="DS13" s="98" t="e">
        <f>SUM(LEN(#REF!)-LEN(SUBSTITUTE(#REF!,"- Documentado","")))/LEN("- Documentado")</f>
        <v>#REF!</v>
      </c>
      <c r="DT13" s="98" t="e">
        <f>SUM(LEN(#REF!)-LEN(SUBSTITUTE(#REF!,"- Documentado","")))/LEN("- Documentado")</f>
        <v>#REF!</v>
      </c>
      <c r="DU13" s="98" t="e">
        <f t="shared" si="9"/>
        <v>#REF!</v>
      </c>
      <c r="DV13" s="98" t="e">
        <f>SUM(LEN(#REF!)-LEN(SUBSTITUTE(#REF!,"- Continua","")))/LEN("- Continua")</f>
        <v>#REF!</v>
      </c>
      <c r="DW13" s="98" t="e">
        <f>SUM(LEN(#REF!)-LEN(SUBSTITUTE(#REF!,"- Continua","")))/LEN("- Continua")</f>
        <v>#REF!</v>
      </c>
      <c r="DX13" s="98" t="e">
        <f t="shared" si="10"/>
        <v>#REF!</v>
      </c>
      <c r="DY13" s="98" t="e">
        <f>SUM(LEN(#REF!)-LEN(SUBSTITUTE(#REF!,"- Con registro","")))/LEN("- Con registro")</f>
        <v>#REF!</v>
      </c>
      <c r="DZ13" s="98" t="e">
        <f>SUM(LEN(#REF!)-LEN(SUBSTITUTE(#REF!,"- Con registro","")))/LEN("- Con registro")</f>
        <v>#REF!</v>
      </c>
      <c r="EA13" s="98" t="e">
        <f t="shared" si="11"/>
        <v>#REF!</v>
      </c>
      <c r="EB13" s="101" t="e">
        <f t="shared" ref="EB13:EB76" si="20">CONCATENATE("El proceso estableció ",DR13," controles frente a los riesgos identificados, de los cuales:
")</f>
        <v>#REF!</v>
      </c>
      <c r="EC13" s="101" t="e">
        <f t="shared" ref="EC13:EC76" si="21">CONCATENATE("- ",DL13," son preventivos, ",DN13," detectivos y ",DP13," correctivos.
")</f>
        <v>#REF!</v>
      </c>
      <c r="ED13" s="129" t="e">
        <f t="shared" ref="ED13:ED76" si="22">CONCATENATE("- ",DU13," están documentados, ",DX13," se aplican continuamente de acuerdo con la periodicidad establecida y en ",EA13," se deja registro de la aplicación.")</f>
        <v>#REF!</v>
      </c>
      <c r="EE13" s="149" t="e">
        <f t="shared" ref="EE13:EE76" si="23">CONCATENATE(EB13,EC13,ED13)</f>
        <v>#REF!</v>
      </c>
      <c r="EF13" s="149"/>
      <c r="EG13" s="149"/>
      <c r="EH13" s="149"/>
      <c r="EI13" s="149"/>
      <c r="EJ13" s="149"/>
      <c r="EK13" s="149"/>
      <c r="EL13" s="149"/>
      <c r="EM13" s="149"/>
      <c r="EN13" s="149"/>
      <c r="EP13" s="115">
        <f t="shared" ref="EP13:EP76" si="24">IF(AQ13&gt;=$EP$1,AQ13,IF(AT13&gt;=$EP$1,AT13,IF(AW13&gt;=$EP$1,AW13,IF(AZ13&gt;=$EP$1,AZ13,IF(BC13&gt;=$EP$1,BC13,IF(BF13&gt;=$EP$1,BF13,IF(BI13&gt;=$EP$1,BI13,IF(BL13&gt;=$EP$1,BL13,IF(BO13&gt;=$EP$1,BO13,IF(BR13&gt;=$EP$1,BR13,IF(BU13&gt;=$EP$1,BU13,IF(BX13&gt;=$EP$1,BX13,""))))))))))))</f>
        <v>45254</v>
      </c>
      <c r="EQ13" s="116" t="str">
        <f t="shared" ref="EQ13:EQ76" si="25">IF(EP13="","",$B$6)</f>
        <v>13 de mayo de 2024</v>
      </c>
      <c r="ER13" s="98" t="str">
        <f t="shared" ref="ER13:ER76" si="26">IF(EQ13="","","Riesgos")</f>
        <v>Riesgos</v>
      </c>
      <c r="ES13" s="98" t="str">
        <f t="shared" si="16"/>
        <v>ID_263: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v>
      </c>
      <c r="ET13" s="98" t="str">
        <f t="shared" si="17"/>
        <v>Ajuste en 
Análisis antes de controles
Establecimiento de controles
 en el Mapa de riesgos de Control Disciplinario</v>
      </c>
      <c r="EU13" s="98" t="str">
        <f t="shared" si="18"/>
        <v>Solicitud de cambio realizada y aprobada por la Oficina de Control Disciplinario Interno a través del Aplicativo DARUMA</v>
      </c>
    </row>
    <row r="14" spans="1:151" ht="399.95" customHeight="1" x14ac:dyDescent="0.2">
      <c r="A14" s="120" t="s">
        <v>357</v>
      </c>
      <c r="B14" s="105" t="s">
        <v>358</v>
      </c>
      <c r="C14" s="105" t="s">
        <v>359</v>
      </c>
      <c r="D14" s="120" t="s">
        <v>360</v>
      </c>
      <c r="E14" s="121" t="s">
        <v>361</v>
      </c>
      <c r="F14" s="105" t="s">
        <v>362</v>
      </c>
      <c r="G14" s="121">
        <v>203</v>
      </c>
      <c r="H14" s="121" t="s">
        <v>1506</v>
      </c>
      <c r="I14" s="104" t="s">
        <v>405</v>
      </c>
      <c r="J14" s="120" t="s">
        <v>64</v>
      </c>
      <c r="K14" s="121" t="s">
        <v>365</v>
      </c>
      <c r="L14" s="105" t="s">
        <v>366</v>
      </c>
      <c r="M14" s="111" t="s">
        <v>406</v>
      </c>
      <c r="N14" s="105" t="s">
        <v>407</v>
      </c>
      <c r="O14" s="105" t="s">
        <v>408</v>
      </c>
      <c r="P14" s="105" t="s">
        <v>370</v>
      </c>
      <c r="Q14" s="105" t="s">
        <v>371</v>
      </c>
      <c r="R14" s="105" t="s">
        <v>372</v>
      </c>
      <c r="S14" s="105" t="s">
        <v>373</v>
      </c>
      <c r="T14" s="124" t="s">
        <v>374</v>
      </c>
      <c r="U14" s="122" t="s">
        <v>144</v>
      </c>
      <c r="V14" s="123">
        <v>0.2</v>
      </c>
      <c r="W14" s="122" t="s">
        <v>79</v>
      </c>
      <c r="X14" s="123">
        <v>0.8</v>
      </c>
      <c r="Y14" s="66" t="s">
        <v>409</v>
      </c>
      <c r="Z14" s="105" t="s">
        <v>410</v>
      </c>
      <c r="AA14" s="122" t="s">
        <v>144</v>
      </c>
      <c r="AB14" s="127">
        <v>6.2233919999999977E-3</v>
      </c>
      <c r="AC14" s="122" t="s">
        <v>79</v>
      </c>
      <c r="AD14" s="127">
        <v>0.8</v>
      </c>
      <c r="AE14" s="66" t="s">
        <v>409</v>
      </c>
      <c r="AF14" s="105" t="s">
        <v>411</v>
      </c>
      <c r="AG14" s="120" t="s">
        <v>412</v>
      </c>
      <c r="AH14" s="132" t="s">
        <v>1508</v>
      </c>
      <c r="AI14" s="133" t="s">
        <v>1513</v>
      </c>
      <c r="AJ14" s="133" t="s">
        <v>1509</v>
      </c>
      <c r="AK14" s="131" t="s">
        <v>1510</v>
      </c>
      <c r="AL14" s="134" t="s">
        <v>1511</v>
      </c>
      <c r="AM14" s="131" t="s">
        <v>1512</v>
      </c>
      <c r="AN14" s="124" t="s">
        <v>1514</v>
      </c>
      <c r="AO14" s="124" t="s">
        <v>413</v>
      </c>
      <c r="AP14" s="124" t="s">
        <v>414</v>
      </c>
      <c r="AQ14" s="106">
        <v>45254</v>
      </c>
      <c r="AR14" s="107" t="s">
        <v>415</v>
      </c>
      <c r="AS14" s="108" t="s">
        <v>416</v>
      </c>
      <c r="AT14" s="109"/>
      <c r="AU14" s="110"/>
      <c r="AV14" s="111"/>
      <c r="AW14" s="109"/>
      <c r="AX14" s="107"/>
      <c r="AY14" s="108"/>
      <c r="AZ14" s="109"/>
      <c r="BA14" s="110"/>
      <c r="BB14" s="111"/>
      <c r="BC14" s="109"/>
      <c r="BD14" s="107"/>
      <c r="BE14" s="108"/>
      <c r="BF14" s="109"/>
      <c r="BG14" s="110"/>
      <c r="BH14" s="111"/>
      <c r="BI14" s="109"/>
      <c r="BJ14" s="107"/>
      <c r="BK14" s="108"/>
      <c r="BL14" s="109"/>
      <c r="BM14" s="110"/>
      <c r="BN14" s="111"/>
      <c r="BO14" s="109"/>
      <c r="BP14" s="107"/>
      <c r="BQ14" s="108"/>
      <c r="BR14" s="109"/>
      <c r="BS14" s="110"/>
      <c r="BT14" s="111"/>
      <c r="BU14" s="109"/>
      <c r="BV14" s="107"/>
      <c r="BW14" s="108"/>
      <c r="BX14" s="109"/>
      <c r="BY14" s="110"/>
      <c r="BZ14" s="112"/>
      <c r="CA14" s="2">
        <f t="shared" si="0"/>
        <v>33</v>
      </c>
      <c r="CB14" s="51" t="s">
        <v>385</v>
      </c>
      <c r="CC14" s="51" t="s">
        <v>386</v>
      </c>
      <c r="CD14" s="51" t="s">
        <v>387</v>
      </c>
      <c r="CE14" s="51" t="s">
        <v>388</v>
      </c>
      <c r="CF14" s="51" t="s">
        <v>389</v>
      </c>
      <c r="CG14" s="51" t="s">
        <v>389</v>
      </c>
      <c r="CH14" s="51" t="s">
        <v>390</v>
      </c>
      <c r="CI14" s="51" t="s">
        <v>389</v>
      </c>
      <c r="CJ14" s="51" t="s">
        <v>391</v>
      </c>
      <c r="CK14" s="51"/>
      <c r="CL14" s="51" t="s">
        <v>392</v>
      </c>
      <c r="CM14" s="51" t="s">
        <v>417</v>
      </c>
      <c r="CN14" s="51" t="s">
        <v>392</v>
      </c>
      <c r="CO14" s="51" t="s">
        <v>392</v>
      </c>
      <c r="CP14" s="51" t="s">
        <v>392</v>
      </c>
      <c r="CQ14" s="51" t="s">
        <v>392</v>
      </c>
      <c r="CR14" s="51" t="s">
        <v>418</v>
      </c>
      <c r="CS14" s="51" t="s">
        <v>392</v>
      </c>
      <c r="CT14" s="51"/>
      <c r="CU14" s="51"/>
      <c r="CV14" s="51"/>
      <c r="CW14" s="51"/>
      <c r="CX14" s="51" t="s">
        <v>392</v>
      </c>
      <c r="CZ14" s="102" t="str">
        <f t="shared" si="1"/>
        <v>Corrupción</v>
      </c>
      <c r="DA14" s="152" t="str">
        <f t="shared" si="2"/>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DB14" s="152"/>
      <c r="DC14" s="152"/>
      <c r="DD14" s="152"/>
      <c r="DE14" s="152"/>
      <c r="DF14" s="152"/>
      <c r="DG14" s="152"/>
      <c r="DH14" s="102" t="str">
        <f t="shared" si="3"/>
        <v>Alto</v>
      </c>
      <c r="DI14" s="102" t="str">
        <f t="shared" si="4"/>
        <v>Alto</v>
      </c>
      <c r="DK14" s="98" t="e">
        <f>SUM(LEN(#REF!)-LEN(SUBSTITUTE(#REF!,"- Preventivo","")))/LEN("- Preventivo")</f>
        <v>#REF!</v>
      </c>
      <c r="DL14" s="98" t="e">
        <f t="shared" si="5"/>
        <v>#REF!</v>
      </c>
      <c r="DM14" s="98" t="e">
        <f>SUM(LEN(#REF!)-LEN(SUBSTITUTE(#REF!,"- Detectivo","")))/LEN("- Detectivo")</f>
        <v>#REF!</v>
      </c>
      <c r="DN14" s="98" t="e">
        <f t="shared" si="6"/>
        <v>#REF!</v>
      </c>
      <c r="DO14" s="98" t="e">
        <f>SUM(LEN(#REF!)-LEN(SUBSTITUTE(#REF!,"- Correctivo","")))/LEN("- Correctivo")</f>
        <v>#REF!</v>
      </c>
      <c r="DP14" s="98" t="e">
        <f t="shared" si="7"/>
        <v>#REF!</v>
      </c>
      <c r="DQ14" s="98" t="e">
        <f t="shared" si="19"/>
        <v>#REF!</v>
      </c>
      <c r="DR14" s="98" t="e">
        <f t="shared" si="8"/>
        <v>#REF!</v>
      </c>
      <c r="DS14" s="98" t="e">
        <f>SUM(LEN(#REF!)-LEN(SUBSTITUTE(#REF!,"- Documentado","")))/LEN("- Documentado")</f>
        <v>#REF!</v>
      </c>
      <c r="DT14" s="98" t="e">
        <f>SUM(LEN(#REF!)-LEN(SUBSTITUTE(#REF!,"- Documentado","")))/LEN("- Documentado")</f>
        <v>#REF!</v>
      </c>
      <c r="DU14" s="98" t="e">
        <f t="shared" si="9"/>
        <v>#REF!</v>
      </c>
      <c r="DV14" s="98" t="e">
        <f>SUM(LEN(#REF!)-LEN(SUBSTITUTE(#REF!,"- Continua","")))/LEN("- Continua")</f>
        <v>#REF!</v>
      </c>
      <c r="DW14" s="98" t="e">
        <f>SUM(LEN(#REF!)-LEN(SUBSTITUTE(#REF!,"- Continua","")))/LEN("- Continua")</f>
        <v>#REF!</v>
      </c>
      <c r="DX14" s="98" t="e">
        <f t="shared" si="10"/>
        <v>#REF!</v>
      </c>
      <c r="DY14" s="98" t="e">
        <f>SUM(LEN(#REF!)-LEN(SUBSTITUTE(#REF!,"- Con registro","")))/LEN("- Con registro")</f>
        <v>#REF!</v>
      </c>
      <c r="DZ14" s="98" t="e">
        <f>SUM(LEN(#REF!)-LEN(SUBSTITUTE(#REF!,"- Con registro","")))/LEN("- Con registro")</f>
        <v>#REF!</v>
      </c>
      <c r="EA14" s="98" t="e">
        <f t="shared" si="11"/>
        <v>#REF!</v>
      </c>
      <c r="EB14" s="101" t="e">
        <f t="shared" si="20"/>
        <v>#REF!</v>
      </c>
      <c r="EC14" s="101" t="e">
        <f t="shared" si="21"/>
        <v>#REF!</v>
      </c>
      <c r="ED14" s="129" t="e">
        <f t="shared" si="22"/>
        <v>#REF!</v>
      </c>
      <c r="EE14" s="149" t="e">
        <f t="shared" si="23"/>
        <v>#REF!</v>
      </c>
      <c r="EF14" s="149"/>
      <c r="EG14" s="149"/>
      <c r="EH14" s="149"/>
      <c r="EI14" s="149"/>
      <c r="EJ14" s="149"/>
      <c r="EK14" s="149"/>
      <c r="EL14" s="149"/>
      <c r="EM14" s="149"/>
      <c r="EN14" s="149"/>
      <c r="EP14" s="115">
        <f t="shared" si="24"/>
        <v>45254</v>
      </c>
      <c r="EQ14" s="116" t="str">
        <f t="shared" si="25"/>
        <v>13 de mayo de 2024</v>
      </c>
      <c r="ER14" s="98" t="str">
        <f t="shared" si="26"/>
        <v>Riesgos</v>
      </c>
      <c r="ES14" s="98" t="str">
        <f t="shared" si="16"/>
        <v>ID_203: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ET14" s="98" t="str">
        <f t="shared" si="17"/>
        <v>Ajuste en 
Establecimiento de controles
Tratamiento del riesgo en el Mapa de riesgos de Control Disciplinario</v>
      </c>
      <c r="EU14" s="98" t="str">
        <f t="shared" si="18"/>
        <v>Solicitud de cambio realizada y aprobada por la Oficina de Control Disciplinario Interno, Oficina Jurídica y Despacho de la Secretaría General a través del Aplicativo DARUMA</v>
      </c>
    </row>
    <row r="15" spans="1:151" ht="263.25" customHeight="1" x14ac:dyDescent="0.2">
      <c r="A15" s="120" t="s">
        <v>148</v>
      </c>
      <c r="B15" s="105" t="s">
        <v>419</v>
      </c>
      <c r="C15" s="105" t="s">
        <v>420</v>
      </c>
      <c r="D15" s="120" t="s">
        <v>159</v>
      </c>
      <c r="E15" s="121" t="s">
        <v>91</v>
      </c>
      <c r="F15" s="105" t="s">
        <v>421</v>
      </c>
      <c r="G15" s="121">
        <v>252</v>
      </c>
      <c r="H15" s="121" t="s">
        <v>1592</v>
      </c>
      <c r="I15" s="104" t="s">
        <v>422</v>
      </c>
      <c r="J15" s="120" t="s">
        <v>36</v>
      </c>
      <c r="K15" s="121" t="s">
        <v>365</v>
      </c>
      <c r="L15" s="105" t="s">
        <v>423</v>
      </c>
      <c r="M15" s="111" t="s">
        <v>424</v>
      </c>
      <c r="N15" s="105" t="s">
        <v>425</v>
      </c>
      <c r="O15" s="105" t="s">
        <v>426</v>
      </c>
      <c r="P15" s="105" t="s">
        <v>370</v>
      </c>
      <c r="Q15" s="105" t="s">
        <v>371</v>
      </c>
      <c r="R15" s="105" t="s">
        <v>372</v>
      </c>
      <c r="S15" s="105" t="s">
        <v>427</v>
      </c>
      <c r="T15" s="105" t="s">
        <v>428</v>
      </c>
      <c r="U15" s="122" t="s">
        <v>123</v>
      </c>
      <c r="V15" s="123">
        <v>0.4</v>
      </c>
      <c r="W15" s="122" t="s">
        <v>79</v>
      </c>
      <c r="X15" s="123">
        <v>0.8</v>
      </c>
      <c r="Y15" s="66" t="s">
        <v>409</v>
      </c>
      <c r="Z15" s="105" t="s">
        <v>429</v>
      </c>
      <c r="AA15" s="122" t="s">
        <v>144</v>
      </c>
      <c r="AB15" s="127">
        <v>1.8819537407999999E-3</v>
      </c>
      <c r="AC15" s="122" t="s">
        <v>124</v>
      </c>
      <c r="AD15" s="127">
        <v>0.33750000000000002</v>
      </c>
      <c r="AE15" s="66" t="s">
        <v>376</v>
      </c>
      <c r="AF15" s="105" t="s">
        <v>430</v>
      </c>
      <c r="AG15" s="120" t="s">
        <v>378</v>
      </c>
      <c r="AH15" s="105" t="s">
        <v>379</v>
      </c>
      <c r="AI15" s="105" t="s">
        <v>379</v>
      </c>
      <c r="AJ15" s="105" t="s">
        <v>379</v>
      </c>
      <c r="AK15" s="105" t="s">
        <v>363</v>
      </c>
      <c r="AL15" s="105" t="s">
        <v>379</v>
      </c>
      <c r="AM15" s="105" t="s">
        <v>379</v>
      </c>
      <c r="AN15" s="105" t="s">
        <v>431</v>
      </c>
      <c r="AO15" s="105" t="s">
        <v>432</v>
      </c>
      <c r="AP15" s="105" t="s">
        <v>433</v>
      </c>
      <c r="AQ15" s="106">
        <v>45275</v>
      </c>
      <c r="AR15" s="107" t="s">
        <v>434</v>
      </c>
      <c r="AS15" s="108" t="s">
        <v>435</v>
      </c>
      <c r="AT15" s="109"/>
      <c r="AU15" s="110"/>
      <c r="AV15" s="111"/>
      <c r="AW15" s="109"/>
      <c r="AX15" s="107"/>
      <c r="AY15" s="108"/>
      <c r="AZ15" s="109"/>
      <c r="BA15" s="110"/>
      <c r="BB15" s="111"/>
      <c r="BC15" s="109"/>
      <c r="BD15" s="107"/>
      <c r="BE15" s="108"/>
      <c r="BF15" s="109"/>
      <c r="BG15" s="110"/>
      <c r="BH15" s="111"/>
      <c r="BI15" s="109"/>
      <c r="BJ15" s="107"/>
      <c r="BK15" s="108"/>
      <c r="BL15" s="109"/>
      <c r="BM15" s="110"/>
      <c r="BN15" s="111"/>
      <c r="BO15" s="109"/>
      <c r="BP15" s="107"/>
      <c r="BQ15" s="108"/>
      <c r="BR15" s="109"/>
      <c r="BS15" s="110"/>
      <c r="BT15" s="111"/>
      <c r="BU15" s="109"/>
      <c r="BV15" s="107"/>
      <c r="BW15" s="108"/>
      <c r="BX15" s="109"/>
      <c r="BY15" s="107"/>
      <c r="BZ15" s="112"/>
      <c r="CA15" s="2">
        <f t="shared" si="0"/>
        <v>33</v>
      </c>
      <c r="CB15" s="51" t="s">
        <v>436</v>
      </c>
      <c r="CC15" s="51" t="s">
        <v>437</v>
      </c>
      <c r="CD15" s="97" t="s">
        <v>438</v>
      </c>
      <c r="CE15" s="51" t="s">
        <v>388</v>
      </c>
      <c r="CF15" s="51" t="s">
        <v>389</v>
      </c>
      <c r="CG15" s="51" t="s">
        <v>389</v>
      </c>
      <c r="CH15" s="51" t="s">
        <v>439</v>
      </c>
      <c r="CI15" s="51" t="s">
        <v>389</v>
      </c>
      <c r="CJ15" s="51" t="s">
        <v>440</v>
      </c>
      <c r="CK15" s="51"/>
      <c r="CL15" s="51" t="s">
        <v>392</v>
      </c>
      <c r="CM15" s="51" t="s">
        <v>392</v>
      </c>
      <c r="CN15" s="51" t="s">
        <v>392</v>
      </c>
      <c r="CO15" s="51" t="s">
        <v>392</v>
      </c>
      <c r="CP15" s="51" t="s">
        <v>392</v>
      </c>
      <c r="CQ15" s="51" t="s">
        <v>392</v>
      </c>
      <c r="CR15" s="51" t="s">
        <v>441</v>
      </c>
      <c r="CS15" s="51" t="s">
        <v>392</v>
      </c>
      <c r="CT15" s="51" t="s">
        <v>392</v>
      </c>
      <c r="CU15" s="51" t="s">
        <v>392</v>
      </c>
      <c r="CV15" s="51" t="s">
        <v>392</v>
      </c>
      <c r="CW15" s="51" t="s">
        <v>392</v>
      </c>
      <c r="CX15" s="51" t="s">
        <v>392</v>
      </c>
      <c r="CZ15" s="102" t="str">
        <f t="shared" si="1"/>
        <v>Gestión de procesos</v>
      </c>
      <c r="DA15" s="152" t="str">
        <f t="shared" si="2"/>
        <v>Posibilidad de afectación económica (o presupuestal) por decisión (sanción) de un organismo de control u otra entidad, debido a incumplimiento parcial de compromisos en la ejecución de la planeación institucional y la ejecución presupuestal</v>
      </c>
      <c r="DB15" s="152"/>
      <c r="DC15" s="152"/>
      <c r="DD15" s="152"/>
      <c r="DE15" s="152"/>
      <c r="DF15" s="152"/>
      <c r="DG15" s="152"/>
      <c r="DH15" s="102" t="str">
        <f t="shared" si="3"/>
        <v>Alto</v>
      </c>
      <c r="DI15" s="102" t="str">
        <f t="shared" si="4"/>
        <v>Bajo</v>
      </c>
      <c r="DK15" s="98" t="e">
        <f>SUM(LEN(#REF!)-LEN(SUBSTITUTE(#REF!,"- Preventivo","")))/LEN("- Preventivo")</f>
        <v>#REF!</v>
      </c>
      <c r="DL15" s="98" t="e">
        <f t="shared" si="5"/>
        <v>#REF!</v>
      </c>
      <c r="DM15" s="98" t="e">
        <f>SUM(LEN(#REF!)-LEN(SUBSTITUTE(#REF!,"- Detectivo","")))/LEN("- Detectivo")</f>
        <v>#REF!</v>
      </c>
      <c r="DN15" s="98" t="e">
        <f t="shared" si="6"/>
        <v>#REF!</v>
      </c>
      <c r="DO15" s="98" t="e">
        <f>SUM(LEN(#REF!)-LEN(SUBSTITUTE(#REF!,"- Correctivo","")))/LEN("- Correctivo")</f>
        <v>#REF!</v>
      </c>
      <c r="DP15" s="98" t="e">
        <f t="shared" si="7"/>
        <v>#REF!</v>
      </c>
      <c r="DQ15" s="98" t="e">
        <f t="shared" si="19"/>
        <v>#REF!</v>
      </c>
      <c r="DR15" s="98" t="e">
        <f t="shared" si="8"/>
        <v>#REF!</v>
      </c>
      <c r="DS15" s="98" t="e">
        <f>SUM(LEN(#REF!)-LEN(SUBSTITUTE(#REF!,"- Documentado","")))/LEN("- Documentado")</f>
        <v>#REF!</v>
      </c>
      <c r="DT15" s="98" t="e">
        <f>SUM(LEN(#REF!)-LEN(SUBSTITUTE(#REF!,"- Documentado","")))/LEN("- Documentado")</f>
        <v>#REF!</v>
      </c>
      <c r="DU15" s="98" t="e">
        <f t="shared" si="9"/>
        <v>#REF!</v>
      </c>
      <c r="DV15" s="98" t="e">
        <f>SUM(LEN(#REF!)-LEN(SUBSTITUTE(#REF!,"- Continua","")))/LEN("- Continua")</f>
        <v>#REF!</v>
      </c>
      <c r="DW15" s="98" t="e">
        <f>SUM(LEN(#REF!)-LEN(SUBSTITUTE(#REF!,"- Continua","")))/LEN("- Continua")</f>
        <v>#REF!</v>
      </c>
      <c r="DX15" s="98" t="e">
        <f t="shared" si="10"/>
        <v>#REF!</v>
      </c>
      <c r="DY15" s="98" t="e">
        <f>SUM(LEN(#REF!)-LEN(SUBSTITUTE(#REF!,"- Con registro","")))/LEN("- Con registro")</f>
        <v>#REF!</v>
      </c>
      <c r="DZ15" s="98" t="e">
        <f>SUM(LEN(#REF!)-LEN(SUBSTITUTE(#REF!,"- Con registro","")))/LEN("- Con registro")</f>
        <v>#REF!</v>
      </c>
      <c r="EA15" s="98" t="e">
        <f t="shared" si="11"/>
        <v>#REF!</v>
      </c>
      <c r="EB15" s="101" t="e">
        <f t="shared" si="20"/>
        <v>#REF!</v>
      </c>
      <c r="EC15" s="101" t="e">
        <f t="shared" si="21"/>
        <v>#REF!</v>
      </c>
      <c r="ED15" s="129" t="e">
        <f t="shared" si="22"/>
        <v>#REF!</v>
      </c>
      <c r="EE15" s="149" t="e">
        <f t="shared" si="23"/>
        <v>#REF!</v>
      </c>
      <c r="EF15" s="149"/>
      <c r="EG15" s="149"/>
      <c r="EH15" s="149"/>
      <c r="EI15" s="149"/>
      <c r="EJ15" s="149"/>
      <c r="EK15" s="149"/>
      <c r="EL15" s="149"/>
      <c r="EM15" s="149"/>
      <c r="EN15" s="149"/>
      <c r="EP15" s="115">
        <f t="shared" si="24"/>
        <v>45275</v>
      </c>
      <c r="EQ15" s="116" t="str">
        <f t="shared" si="25"/>
        <v>13 de mayo de 2024</v>
      </c>
      <c r="ER15" s="98" t="str">
        <f t="shared" si="26"/>
        <v>Riesgos</v>
      </c>
      <c r="ES15" s="98" t="str">
        <f t="shared" si="16"/>
        <v>ID_252: Posibilidad de afectación económica (o presupuestal) por decisión (sanción) de un organismo de control u otra entidad, debido a incumplimiento parcial de compromisos en la ejecución de la planeación institucional y la ejecución presupuestal</v>
      </c>
      <c r="ET15" s="98" t="str">
        <f t="shared" si="17"/>
        <v>Ajuste en 
Establecimiento de controles
 en el Mapa de riesgos de Direccionamiento Estratégico</v>
      </c>
      <c r="EU15" s="98" t="str">
        <f t="shared" si="18"/>
        <v>Solicitud de cambio realizada y aprobada por la Oficina Asesora de Planeación
Oficina de Tecnologías de la Información y las Comunicaciones a través del Aplicativo DARUMA</v>
      </c>
    </row>
    <row r="16" spans="1:151" ht="399.95" customHeight="1" x14ac:dyDescent="0.2">
      <c r="A16" s="120" t="s">
        <v>148</v>
      </c>
      <c r="B16" s="105" t="s">
        <v>419</v>
      </c>
      <c r="C16" s="105" t="s">
        <v>420</v>
      </c>
      <c r="D16" s="120" t="s">
        <v>159</v>
      </c>
      <c r="E16" s="121" t="s">
        <v>91</v>
      </c>
      <c r="F16" s="105" t="s">
        <v>442</v>
      </c>
      <c r="G16" s="121">
        <v>253</v>
      </c>
      <c r="H16" s="121" t="s">
        <v>1593</v>
      </c>
      <c r="I16" s="104" t="s">
        <v>443</v>
      </c>
      <c r="J16" s="120" t="s">
        <v>36</v>
      </c>
      <c r="K16" s="121" t="s">
        <v>365</v>
      </c>
      <c r="L16" s="105" t="s">
        <v>423</v>
      </c>
      <c r="M16" s="111" t="s">
        <v>424</v>
      </c>
      <c r="N16" s="105" t="s">
        <v>425</v>
      </c>
      <c r="O16" s="105" t="s">
        <v>426</v>
      </c>
      <c r="P16" s="105" t="s">
        <v>370</v>
      </c>
      <c r="Q16" s="105" t="s">
        <v>371</v>
      </c>
      <c r="R16" s="105" t="s">
        <v>372</v>
      </c>
      <c r="S16" s="105" t="s">
        <v>427</v>
      </c>
      <c r="T16" s="105" t="s">
        <v>428</v>
      </c>
      <c r="U16" s="122" t="s">
        <v>123</v>
      </c>
      <c r="V16" s="123">
        <v>0.4</v>
      </c>
      <c r="W16" s="122" t="s">
        <v>79</v>
      </c>
      <c r="X16" s="123">
        <v>0.8</v>
      </c>
      <c r="Y16" s="66" t="s">
        <v>409</v>
      </c>
      <c r="Z16" s="105" t="s">
        <v>444</v>
      </c>
      <c r="AA16" s="122" t="s">
        <v>144</v>
      </c>
      <c r="AB16" s="127">
        <v>1.8819537407999999E-3</v>
      </c>
      <c r="AC16" s="122" t="s">
        <v>124</v>
      </c>
      <c r="AD16" s="127">
        <v>0.33750000000000002</v>
      </c>
      <c r="AE16" s="66" t="s">
        <v>376</v>
      </c>
      <c r="AF16" s="105" t="s">
        <v>430</v>
      </c>
      <c r="AG16" s="120" t="s">
        <v>378</v>
      </c>
      <c r="AH16" s="105" t="s">
        <v>379</v>
      </c>
      <c r="AI16" s="105" t="s">
        <v>379</v>
      </c>
      <c r="AJ16" s="105" t="s">
        <v>379</v>
      </c>
      <c r="AK16" s="105" t="s">
        <v>363</v>
      </c>
      <c r="AL16" s="105" t="s">
        <v>379</v>
      </c>
      <c r="AM16" s="105" t="s">
        <v>379</v>
      </c>
      <c r="AN16" s="105" t="s">
        <v>445</v>
      </c>
      <c r="AO16" s="105" t="s">
        <v>432</v>
      </c>
      <c r="AP16" s="105" t="s">
        <v>446</v>
      </c>
      <c r="AQ16" s="109">
        <v>45275</v>
      </c>
      <c r="AR16" s="107" t="s">
        <v>434</v>
      </c>
      <c r="AS16" s="108" t="s">
        <v>447</v>
      </c>
      <c r="AT16" s="109"/>
      <c r="AU16" s="110"/>
      <c r="AV16" s="111"/>
      <c r="AW16" s="109"/>
      <c r="AX16" s="107"/>
      <c r="AY16" s="108"/>
      <c r="AZ16" s="109"/>
      <c r="BA16" s="110"/>
      <c r="BB16" s="111"/>
      <c r="BC16" s="109"/>
      <c r="BD16" s="107"/>
      <c r="BE16" s="108"/>
      <c r="BF16" s="109"/>
      <c r="BG16" s="110"/>
      <c r="BH16" s="111"/>
      <c r="BI16" s="109"/>
      <c r="BJ16" s="107"/>
      <c r="BK16" s="108"/>
      <c r="BL16" s="109"/>
      <c r="BM16" s="110"/>
      <c r="BN16" s="111"/>
      <c r="BO16" s="109"/>
      <c r="BP16" s="107"/>
      <c r="BQ16" s="108"/>
      <c r="BR16" s="109"/>
      <c r="BS16" s="107"/>
      <c r="BT16" s="108"/>
      <c r="BU16" s="109"/>
      <c r="BV16" s="107"/>
      <c r="BW16" s="108"/>
      <c r="BX16" s="109"/>
      <c r="BY16" s="107"/>
      <c r="BZ16" s="108"/>
      <c r="CA16" s="2">
        <f t="shared" si="0"/>
        <v>33</v>
      </c>
      <c r="CB16" s="51" t="s">
        <v>436</v>
      </c>
      <c r="CC16" s="51" t="s">
        <v>437</v>
      </c>
      <c r="CD16" s="97" t="s">
        <v>438</v>
      </c>
      <c r="CE16" s="51" t="s">
        <v>388</v>
      </c>
      <c r="CF16" s="51" t="s">
        <v>389</v>
      </c>
      <c r="CG16" s="51" t="s">
        <v>389</v>
      </c>
      <c r="CH16" s="51" t="s">
        <v>439</v>
      </c>
      <c r="CI16" s="51" t="s">
        <v>389</v>
      </c>
      <c r="CJ16" s="51" t="s">
        <v>440</v>
      </c>
      <c r="CK16" s="51"/>
      <c r="CL16" s="51" t="s">
        <v>392</v>
      </c>
      <c r="CM16" s="51" t="s">
        <v>392</v>
      </c>
      <c r="CN16" s="51" t="s">
        <v>392</v>
      </c>
      <c r="CO16" s="51" t="s">
        <v>392</v>
      </c>
      <c r="CP16" s="51" t="s">
        <v>392</v>
      </c>
      <c r="CQ16" s="51" t="s">
        <v>392</v>
      </c>
      <c r="CR16" s="51" t="s">
        <v>441</v>
      </c>
      <c r="CS16" s="51" t="s">
        <v>392</v>
      </c>
      <c r="CT16" s="51" t="s">
        <v>392</v>
      </c>
      <c r="CU16" s="51" t="s">
        <v>392</v>
      </c>
      <c r="CV16" s="51" t="s">
        <v>392</v>
      </c>
      <c r="CW16" s="51" t="s">
        <v>392</v>
      </c>
      <c r="CX16" s="51" t="s">
        <v>392</v>
      </c>
      <c r="CZ16" s="102" t="str">
        <f t="shared" si="1"/>
        <v>Gestión de procesos</v>
      </c>
      <c r="DA16" s="152" t="str">
        <f t="shared" si="2"/>
        <v>Posibilidad de afectación reputacional por pérdida de credibilidad de los grupos de valor y partes interesadas, debido a errores fallas o deficiencias  en  la formulación y actualización de la planeación institucional</v>
      </c>
      <c r="DB16" s="152"/>
      <c r="DC16" s="152"/>
      <c r="DD16" s="152"/>
      <c r="DE16" s="152"/>
      <c r="DF16" s="152"/>
      <c r="DG16" s="152"/>
      <c r="DH16" s="102" t="str">
        <f t="shared" si="3"/>
        <v>Alto</v>
      </c>
      <c r="DI16" s="102" t="str">
        <f t="shared" si="4"/>
        <v>Bajo</v>
      </c>
      <c r="DK16" s="98" t="e">
        <f>SUM(LEN(#REF!)-LEN(SUBSTITUTE(#REF!,"- Preventivo","")))/LEN("- Preventivo")</f>
        <v>#REF!</v>
      </c>
      <c r="DL16" s="98" t="e">
        <f t="shared" si="5"/>
        <v>#REF!</v>
      </c>
      <c r="DM16" s="98" t="e">
        <f>SUM(LEN(#REF!)-LEN(SUBSTITUTE(#REF!,"- Detectivo","")))/LEN("- Detectivo")</f>
        <v>#REF!</v>
      </c>
      <c r="DN16" s="98" t="e">
        <f t="shared" si="6"/>
        <v>#REF!</v>
      </c>
      <c r="DO16" s="98" t="e">
        <f>SUM(LEN(#REF!)-LEN(SUBSTITUTE(#REF!,"- Correctivo","")))/LEN("- Correctivo")</f>
        <v>#REF!</v>
      </c>
      <c r="DP16" s="98" t="e">
        <f t="shared" si="7"/>
        <v>#REF!</v>
      </c>
      <c r="DQ16" s="98" t="e">
        <f t="shared" si="19"/>
        <v>#REF!</v>
      </c>
      <c r="DR16" s="98" t="e">
        <f t="shared" si="8"/>
        <v>#REF!</v>
      </c>
      <c r="DS16" s="98" t="e">
        <f>SUM(LEN(#REF!)-LEN(SUBSTITUTE(#REF!,"- Documentado","")))/LEN("- Documentado")</f>
        <v>#REF!</v>
      </c>
      <c r="DT16" s="98" t="e">
        <f>SUM(LEN(#REF!)-LEN(SUBSTITUTE(#REF!,"- Documentado","")))/LEN("- Documentado")</f>
        <v>#REF!</v>
      </c>
      <c r="DU16" s="98" t="e">
        <f t="shared" si="9"/>
        <v>#REF!</v>
      </c>
      <c r="DV16" s="98" t="e">
        <f>SUM(LEN(#REF!)-LEN(SUBSTITUTE(#REF!,"- Continua","")))/LEN("- Continua")</f>
        <v>#REF!</v>
      </c>
      <c r="DW16" s="98" t="e">
        <f>SUM(LEN(#REF!)-LEN(SUBSTITUTE(#REF!,"- Continua","")))/LEN("- Continua")</f>
        <v>#REF!</v>
      </c>
      <c r="DX16" s="98" t="e">
        <f t="shared" si="10"/>
        <v>#REF!</v>
      </c>
      <c r="DY16" s="98" t="e">
        <f>SUM(LEN(#REF!)-LEN(SUBSTITUTE(#REF!,"- Con registro","")))/LEN("- Con registro")</f>
        <v>#REF!</v>
      </c>
      <c r="DZ16" s="98" t="e">
        <f>SUM(LEN(#REF!)-LEN(SUBSTITUTE(#REF!,"- Con registro","")))/LEN("- Con registro")</f>
        <v>#REF!</v>
      </c>
      <c r="EA16" s="98" t="e">
        <f t="shared" si="11"/>
        <v>#REF!</v>
      </c>
      <c r="EB16" s="101" t="e">
        <f t="shared" si="20"/>
        <v>#REF!</v>
      </c>
      <c r="EC16" s="101" t="e">
        <f t="shared" si="21"/>
        <v>#REF!</v>
      </c>
      <c r="ED16" s="129" t="e">
        <f t="shared" si="22"/>
        <v>#REF!</v>
      </c>
      <c r="EE16" s="149" t="e">
        <f t="shared" si="23"/>
        <v>#REF!</v>
      </c>
      <c r="EF16" s="149"/>
      <c r="EG16" s="149"/>
      <c r="EH16" s="149"/>
      <c r="EI16" s="149"/>
      <c r="EJ16" s="149"/>
      <c r="EK16" s="149"/>
      <c r="EL16" s="149"/>
      <c r="EM16" s="149"/>
      <c r="EN16" s="149"/>
      <c r="EP16" s="115">
        <f t="shared" si="24"/>
        <v>45275</v>
      </c>
      <c r="EQ16" s="116" t="str">
        <f t="shared" si="25"/>
        <v>13 de mayo de 2024</v>
      </c>
      <c r="ER16" s="98" t="str">
        <f t="shared" si="26"/>
        <v>Riesgos</v>
      </c>
      <c r="ES16" s="98" t="str">
        <f t="shared" si="16"/>
        <v>ID_253: Posibilidad de afectación reputacional por pérdida de credibilidad de los grupos de valor y partes interesadas, debido a errores fallas o deficiencias  en  la formulación y actualización de la planeación institucional</v>
      </c>
      <c r="ET16" s="98" t="str">
        <f t="shared" si="17"/>
        <v>Ajuste en 
Establecimiento de controles
 en el Mapa de riesgos de Direccionamiento Estratégico</v>
      </c>
      <c r="EU16" s="98" t="str">
        <f t="shared" si="18"/>
        <v>Solicitud de cambio realizada y aprobada por la Oficina Asesora de Planeación
Oficina de Tecnologías de la Información y las Comunicaciones a través del Aplicativo DARUMA</v>
      </c>
    </row>
    <row r="17" spans="1:151" ht="399.95" customHeight="1" x14ac:dyDescent="0.2">
      <c r="A17" s="120" t="s">
        <v>448</v>
      </c>
      <c r="B17" s="105" t="s">
        <v>449</v>
      </c>
      <c r="C17" s="105" t="s">
        <v>450</v>
      </c>
      <c r="D17" s="120" t="s">
        <v>185</v>
      </c>
      <c r="E17" s="121" t="s">
        <v>361</v>
      </c>
      <c r="F17" s="105" t="s">
        <v>451</v>
      </c>
      <c r="G17" s="121">
        <v>267</v>
      </c>
      <c r="H17" s="121" t="s">
        <v>1644</v>
      </c>
      <c r="I17" s="104" t="s">
        <v>452</v>
      </c>
      <c r="J17" s="120" t="s">
        <v>36</v>
      </c>
      <c r="K17" s="121" t="s">
        <v>365</v>
      </c>
      <c r="L17" s="105" t="s">
        <v>186</v>
      </c>
      <c r="M17" s="111" t="s">
        <v>453</v>
      </c>
      <c r="N17" s="105" t="s">
        <v>454</v>
      </c>
      <c r="O17" s="105" t="s">
        <v>455</v>
      </c>
      <c r="P17" s="105" t="s">
        <v>370</v>
      </c>
      <c r="Q17" s="105" t="s">
        <v>371</v>
      </c>
      <c r="R17" s="105" t="s">
        <v>372</v>
      </c>
      <c r="S17" s="105" t="s">
        <v>373</v>
      </c>
      <c r="T17" s="105" t="s">
        <v>374</v>
      </c>
      <c r="U17" s="122" t="s">
        <v>123</v>
      </c>
      <c r="V17" s="123">
        <v>0.4</v>
      </c>
      <c r="W17" s="122" t="s">
        <v>103</v>
      </c>
      <c r="X17" s="123">
        <v>0.6</v>
      </c>
      <c r="Y17" s="66" t="s">
        <v>86</v>
      </c>
      <c r="Z17" s="105" t="s">
        <v>456</v>
      </c>
      <c r="AA17" s="122" t="s">
        <v>144</v>
      </c>
      <c r="AB17" s="127">
        <v>0.16799999999999998</v>
      </c>
      <c r="AC17" s="122" t="s">
        <v>124</v>
      </c>
      <c r="AD17" s="127">
        <v>0.33749999999999997</v>
      </c>
      <c r="AE17" s="66" t="s">
        <v>376</v>
      </c>
      <c r="AF17" s="105" t="s">
        <v>377</v>
      </c>
      <c r="AG17" s="120" t="s">
        <v>378</v>
      </c>
      <c r="AH17" s="105" t="s">
        <v>379</v>
      </c>
      <c r="AI17" s="105" t="s">
        <v>379</v>
      </c>
      <c r="AJ17" s="105" t="s">
        <v>363</v>
      </c>
      <c r="AK17" s="105" t="s">
        <v>363</v>
      </c>
      <c r="AL17" s="105" t="s">
        <v>379</v>
      </c>
      <c r="AM17" s="105" t="s">
        <v>379</v>
      </c>
      <c r="AN17" s="105" t="s">
        <v>457</v>
      </c>
      <c r="AO17" s="105" t="s">
        <v>458</v>
      </c>
      <c r="AP17" s="105" t="s">
        <v>459</v>
      </c>
      <c r="AQ17" s="106">
        <v>45261</v>
      </c>
      <c r="AR17" s="107" t="s">
        <v>434</v>
      </c>
      <c r="AS17" s="108" t="s">
        <v>460</v>
      </c>
      <c r="AT17" s="109"/>
      <c r="AU17" s="110"/>
      <c r="AV17" s="111"/>
      <c r="AW17" s="109"/>
      <c r="AX17" s="107"/>
      <c r="AY17" s="108"/>
      <c r="AZ17" s="109"/>
      <c r="BA17" s="110"/>
      <c r="BB17" s="111"/>
      <c r="BC17" s="109"/>
      <c r="BD17" s="107"/>
      <c r="BE17" s="108"/>
      <c r="BF17" s="109"/>
      <c r="BG17" s="110"/>
      <c r="BH17" s="111"/>
      <c r="BI17" s="109"/>
      <c r="BJ17" s="107"/>
      <c r="BK17" s="108"/>
      <c r="BL17" s="109"/>
      <c r="BM17" s="110"/>
      <c r="BN17" s="111"/>
      <c r="BO17" s="109"/>
      <c r="BP17" s="107"/>
      <c r="BQ17" s="108"/>
      <c r="BR17" s="109"/>
      <c r="BS17" s="110"/>
      <c r="BT17" s="111"/>
      <c r="BU17" s="109"/>
      <c r="BV17" s="107"/>
      <c r="BW17" s="108"/>
      <c r="BX17" s="109"/>
      <c r="BY17" s="110"/>
      <c r="BZ17" s="112"/>
      <c r="CA17" s="2">
        <f t="shared" si="0"/>
        <v>33</v>
      </c>
      <c r="CB17" s="51" t="s">
        <v>461</v>
      </c>
      <c r="CC17" s="51" t="s">
        <v>462</v>
      </c>
      <c r="CD17" s="97" t="s">
        <v>463</v>
      </c>
      <c r="CE17" s="51" t="s">
        <v>388</v>
      </c>
      <c r="CF17" s="51" t="s">
        <v>389</v>
      </c>
      <c r="CG17" s="51" t="s">
        <v>389</v>
      </c>
      <c r="CH17" s="51" t="s">
        <v>390</v>
      </c>
      <c r="CI17" s="51" t="s">
        <v>389</v>
      </c>
      <c r="CJ17" s="51" t="s">
        <v>392</v>
      </c>
      <c r="CK17" s="51"/>
      <c r="CL17" s="51" t="s">
        <v>392</v>
      </c>
      <c r="CM17" s="51" t="s">
        <v>392</v>
      </c>
      <c r="CN17" s="51" t="s">
        <v>392</v>
      </c>
      <c r="CO17" s="51" t="s">
        <v>392</v>
      </c>
      <c r="CP17" s="51" t="s">
        <v>392</v>
      </c>
      <c r="CQ17" s="51" t="s">
        <v>392</v>
      </c>
      <c r="CR17" s="51" t="s">
        <v>464</v>
      </c>
      <c r="CS17" s="51" t="s">
        <v>392</v>
      </c>
      <c r="CT17" s="51" t="s">
        <v>392</v>
      </c>
      <c r="CU17" s="51" t="s">
        <v>392</v>
      </c>
      <c r="CV17" s="51" t="s">
        <v>392</v>
      </c>
      <c r="CW17" s="51" t="s">
        <v>392</v>
      </c>
      <c r="CX17" s="51" t="s">
        <v>392</v>
      </c>
      <c r="CZ17" s="102" t="str">
        <f t="shared" si="1"/>
        <v>Gestión de procesos</v>
      </c>
      <c r="DA17" s="152" t="str">
        <f t="shared" si="2"/>
        <v>Posibilidad de afectación reputacional por la no detección de desviaciones críticas en la muestra establecida para las unidades auditables, debido a errores en la aplicación de los controles claves del proceso auditor</v>
      </c>
      <c r="DB17" s="152"/>
      <c r="DC17" s="152"/>
      <c r="DD17" s="152"/>
      <c r="DE17" s="152"/>
      <c r="DF17" s="152"/>
      <c r="DG17" s="152"/>
      <c r="DH17" s="102" t="str">
        <f t="shared" si="3"/>
        <v>Moderado</v>
      </c>
      <c r="DI17" s="102" t="str">
        <f t="shared" si="4"/>
        <v>Bajo</v>
      </c>
      <c r="DK17" s="98" t="e">
        <f>SUM(LEN(#REF!)-LEN(SUBSTITUTE(#REF!,"- Preventivo","")))/LEN("- Preventivo")</f>
        <v>#REF!</v>
      </c>
      <c r="DL17" s="98" t="e">
        <f t="shared" si="5"/>
        <v>#REF!</v>
      </c>
      <c r="DM17" s="98" t="e">
        <f>SUM(LEN(#REF!)-LEN(SUBSTITUTE(#REF!,"- Detectivo","")))/LEN("- Detectivo")</f>
        <v>#REF!</v>
      </c>
      <c r="DN17" s="98" t="e">
        <f t="shared" si="6"/>
        <v>#REF!</v>
      </c>
      <c r="DO17" s="98" t="e">
        <f>SUM(LEN(#REF!)-LEN(SUBSTITUTE(#REF!,"- Correctivo","")))/LEN("- Correctivo")</f>
        <v>#REF!</v>
      </c>
      <c r="DP17" s="98" t="e">
        <f t="shared" si="7"/>
        <v>#REF!</v>
      </c>
      <c r="DQ17" s="98" t="e">
        <f t="shared" si="19"/>
        <v>#REF!</v>
      </c>
      <c r="DR17" s="98" t="e">
        <f t="shared" si="8"/>
        <v>#REF!</v>
      </c>
      <c r="DS17" s="98" t="e">
        <f>SUM(LEN(#REF!)-LEN(SUBSTITUTE(#REF!,"- Documentado","")))/LEN("- Documentado")</f>
        <v>#REF!</v>
      </c>
      <c r="DT17" s="98" t="e">
        <f>SUM(LEN(#REF!)-LEN(SUBSTITUTE(#REF!,"- Documentado","")))/LEN("- Documentado")</f>
        <v>#REF!</v>
      </c>
      <c r="DU17" s="98" t="e">
        <f t="shared" si="9"/>
        <v>#REF!</v>
      </c>
      <c r="DV17" s="98" t="e">
        <f>SUM(LEN(#REF!)-LEN(SUBSTITUTE(#REF!,"- Continua","")))/LEN("- Continua")</f>
        <v>#REF!</v>
      </c>
      <c r="DW17" s="98" t="e">
        <f>SUM(LEN(#REF!)-LEN(SUBSTITUTE(#REF!,"- Continua","")))/LEN("- Continua")</f>
        <v>#REF!</v>
      </c>
      <c r="DX17" s="98" t="e">
        <f t="shared" si="10"/>
        <v>#REF!</v>
      </c>
      <c r="DY17" s="98" t="e">
        <f>SUM(LEN(#REF!)-LEN(SUBSTITUTE(#REF!,"- Con registro","")))/LEN("- Con registro")</f>
        <v>#REF!</v>
      </c>
      <c r="DZ17" s="98" t="e">
        <f>SUM(LEN(#REF!)-LEN(SUBSTITUTE(#REF!,"- Con registro","")))/LEN("- Con registro")</f>
        <v>#REF!</v>
      </c>
      <c r="EA17" s="98" t="e">
        <f t="shared" si="11"/>
        <v>#REF!</v>
      </c>
      <c r="EB17" s="101" t="e">
        <f t="shared" si="20"/>
        <v>#REF!</v>
      </c>
      <c r="EC17" s="101" t="e">
        <f t="shared" si="21"/>
        <v>#REF!</v>
      </c>
      <c r="ED17" s="129" t="e">
        <f t="shared" si="22"/>
        <v>#REF!</v>
      </c>
      <c r="EE17" s="149" t="e">
        <f t="shared" si="23"/>
        <v>#REF!</v>
      </c>
      <c r="EF17" s="149"/>
      <c r="EG17" s="149"/>
      <c r="EH17" s="149"/>
      <c r="EI17" s="149"/>
      <c r="EJ17" s="149"/>
      <c r="EK17" s="149"/>
      <c r="EL17" s="149"/>
      <c r="EM17" s="149"/>
      <c r="EN17" s="149"/>
      <c r="EP17" s="115">
        <f t="shared" si="24"/>
        <v>45261</v>
      </c>
      <c r="EQ17" s="116" t="str">
        <f t="shared" si="25"/>
        <v>13 de mayo de 2024</v>
      </c>
      <c r="ER17" s="98" t="str">
        <f t="shared" si="26"/>
        <v>Riesgos</v>
      </c>
      <c r="ES17" s="98" t="str">
        <f t="shared" si="16"/>
        <v>ID_267: Posibilidad de afectación reputacional por la no detección de desviaciones críticas en la muestra establecida para las unidades auditables, debido a errores en la aplicación de los controles claves del proceso auditor</v>
      </c>
      <c r="ET17" s="98" t="str">
        <f t="shared" si="17"/>
        <v>Ajuste en 
Establecimiento de controles
 en el Mapa de riesgos de Evaluación del Sistema de Control Interno</v>
      </c>
      <c r="EU17" s="98" t="str">
        <f t="shared" si="18"/>
        <v>Solicitud de cambio realizada y aprobada por la Oficina de Control Interno a través del Aplicativo DARUMA</v>
      </c>
    </row>
    <row r="18" spans="1:151" ht="399.95" customHeight="1" x14ac:dyDescent="0.2">
      <c r="A18" s="120" t="s">
        <v>448</v>
      </c>
      <c r="B18" s="105" t="s">
        <v>449</v>
      </c>
      <c r="C18" s="105" t="s">
        <v>450</v>
      </c>
      <c r="D18" s="120" t="s">
        <v>185</v>
      </c>
      <c r="E18" s="121" t="s">
        <v>361</v>
      </c>
      <c r="F18" s="105" t="s">
        <v>465</v>
      </c>
      <c r="G18" s="121">
        <v>206</v>
      </c>
      <c r="H18" s="121" t="s">
        <v>1507</v>
      </c>
      <c r="I18" s="104" t="s">
        <v>466</v>
      </c>
      <c r="J18" s="120" t="s">
        <v>64</v>
      </c>
      <c r="K18" s="121" t="s">
        <v>365</v>
      </c>
      <c r="L18" s="105" t="s">
        <v>186</v>
      </c>
      <c r="M18" s="111" t="s">
        <v>467</v>
      </c>
      <c r="N18" s="105" t="s">
        <v>454</v>
      </c>
      <c r="O18" s="105" t="s">
        <v>468</v>
      </c>
      <c r="P18" s="105" t="s">
        <v>370</v>
      </c>
      <c r="Q18" s="105" t="s">
        <v>371</v>
      </c>
      <c r="R18" s="105" t="s">
        <v>372</v>
      </c>
      <c r="S18" s="105" t="s">
        <v>373</v>
      </c>
      <c r="T18" s="105" t="s">
        <v>374</v>
      </c>
      <c r="U18" s="122" t="s">
        <v>144</v>
      </c>
      <c r="V18" s="123">
        <v>0.2</v>
      </c>
      <c r="W18" s="122" t="s">
        <v>79</v>
      </c>
      <c r="X18" s="123">
        <v>0.8</v>
      </c>
      <c r="Y18" s="66" t="s">
        <v>409</v>
      </c>
      <c r="Z18" s="105" t="s">
        <v>410</v>
      </c>
      <c r="AA18" s="122" t="s">
        <v>144</v>
      </c>
      <c r="AB18" s="127">
        <v>8.3999999999999991E-2</v>
      </c>
      <c r="AC18" s="122" t="s">
        <v>79</v>
      </c>
      <c r="AD18" s="127">
        <v>0.8</v>
      </c>
      <c r="AE18" s="66" t="s">
        <v>409</v>
      </c>
      <c r="AF18" s="105" t="s">
        <v>411</v>
      </c>
      <c r="AG18" s="120" t="s">
        <v>412</v>
      </c>
      <c r="AH18" s="124" t="s">
        <v>469</v>
      </c>
      <c r="AI18" s="124" t="s">
        <v>470</v>
      </c>
      <c r="AJ18" s="131" t="s">
        <v>1515</v>
      </c>
      <c r="AK18" s="135" t="s">
        <v>1516</v>
      </c>
      <c r="AL18" s="128" t="s">
        <v>471</v>
      </c>
      <c r="AM18" s="128" t="s">
        <v>472</v>
      </c>
      <c r="AN18" s="105" t="s">
        <v>473</v>
      </c>
      <c r="AO18" s="105" t="s">
        <v>474</v>
      </c>
      <c r="AP18" s="105" t="s">
        <v>475</v>
      </c>
      <c r="AQ18" s="106">
        <v>45261</v>
      </c>
      <c r="AR18" s="107" t="s">
        <v>476</v>
      </c>
      <c r="AS18" s="108" t="s">
        <v>477</v>
      </c>
      <c r="AT18" s="109"/>
      <c r="AU18" s="110"/>
      <c r="AV18" s="111"/>
      <c r="AW18" s="109"/>
      <c r="AX18" s="107"/>
      <c r="AY18" s="108"/>
      <c r="AZ18" s="109"/>
      <c r="BA18" s="110"/>
      <c r="BB18" s="111"/>
      <c r="BC18" s="109"/>
      <c r="BD18" s="107"/>
      <c r="BE18" s="108"/>
      <c r="BF18" s="109"/>
      <c r="BG18" s="110"/>
      <c r="BH18" s="111"/>
      <c r="BI18" s="109"/>
      <c r="BJ18" s="107"/>
      <c r="BK18" s="108"/>
      <c r="BL18" s="109"/>
      <c r="BM18" s="110"/>
      <c r="BN18" s="111"/>
      <c r="BO18" s="109"/>
      <c r="BP18" s="107"/>
      <c r="BQ18" s="108"/>
      <c r="BR18" s="109"/>
      <c r="BS18" s="110"/>
      <c r="BT18" s="111"/>
      <c r="BU18" s="109"/>
      <c r="BV18" s="107"/>
      <c r="BW18" s="108"/>
      <c r="BX18" s="109"/>
      <c r="BY18" s="110"/>
      <c r="BZ18" s="112"/>
      <c r="CA18" s="2">
        <f t="shared" si="0"/>
        <v>33</v>
      </c>
      <c r="CB18" s="51" t="s">
        <v>461</v>
      </c>
      <c r="CC18" s="51" t="s">
        <v>462</v>
      </c>
      <c r="CD18" s="97" t="s">
        <v>463</v>
      </c>
      <c r="CE18" s="51" t="s">
        <v>392</v>
      </c>
      <c r="CF18" s="51" t="s">
        <v>389</v>
      </c>
      <c r="CG18" s="51" t="s">
        <v>389</v>
      </c>
      <c r="CH18" s="51" t="s">
        <v>390</v>
      </c>
      <c r="CI18" s="51" t="s">
        <v>389</v>
      </c>
      <c r="CJ18" s="51" t="s">
        <v>392</v>
      </c>
      <c r="CK18" s="51"/>
      <c r="CL18" s="51" t="s">
        <v>478</v>
      </c>
      <c r="CM18" s="51" t="s">
        <v>417</v>
      </c>
      <c r="CN18" s="51" t="s">
        <v>392</v>
      </c>
      <c r="CO18" s="51" t="s">
        <v>392</v>
      </c>
      <c r="CP18" s="51" t="s">
        <v>392</v>
      </c>
      <c r="CQ18" s="51" t="s">
        <v>392</v>
      </c>
      <c r="CR18" s="51" t="s">
        <v>479</v>
      </c>
      <c r="CS18" s="51" t="s">
        <v>392</v>
      </c>
      <c r="CT18" s="51" t="s">
        <v>392</v>
      </c>
      <c r="CU18" s="51" t="s">
        <v>392</v>
      </c>
      <c r="CV18" s="51" t="s">
        <v>392</v>
      </c>
      <c r="CW18" s="51" t="s">
        <v>392</v>
      </c>
      <c r="CX18" s="51" t="s">
        <v>392</v>
      </c>
      <c r="CZ18" s="102" t="str">
        <f t="shared" si="1"/>
        <v>Corrupción</v>
      </c>
      <c r="DA18" s="152" t="str">
        <f t="shared" si="2"/>
        <v>Posibilidad de afectación reputacional por sanción disciplinaria de una instancia competente o de un ente de control o regulador, debido a resultados y conclusiones ajustadas a intereses propios o de un tercero, como producto de las evaluaciones de auditoría practicadas.</v>
      </c>
      <c r="DB18" s="152"/>
      <c r="DC18" s="152"/>
      <c r="DD18" s="152"/>
      <c r="DE18" s="152"/>
      <c r="DF18" s="152"/>
      <c r="DG18" s="152"/>
      <c r="DH18" s="102" t="str">
        <f t="shared" si="3"/>
        <v>Alto</v>
      </c>
      <c r="DI18" s="102" t="str">
        <f t="shared" si="4"/>
        <v>Alto</v>
      </c>
      <c r="DK18" s="98" t="e">
        <f>SUM(LEN(#REF!)-LEN(SUBSTITUTE(#REF!,"- Preventivo","")))/LEN("- Preventivo")</f>
        <v>#REF!</v>
      </c>
      <c r="DL18" s="98" t="e">
        <f t="shared" si="5"/>
        <v>#REF!</v>
      </c>
      <c r="DM18" s="98" t="e">
        <f>SUM(LEN(#REF!)-LEN(SUBSTITUTE(#REF!,"- Detectivo","")))/LEN("- Detectivo")</f>
        <v>#REF!</v>
      </c>
      <c r="DN18" s="98" t="e">
        <f t="shared" si="6"/>
        <v>#REF!</v>
      </c>
      <c r="DO18" s="98" t="e">
        <f>SUM(LEN(#REF!)-LEN(SUBSTITUTE(#REF!,"- Correctivo","")))/LEN("- Correctivo")</f>
        <v>#REF!</v>
      </c>
      <c r="DP18" s="98" t="e">
        <f t="shared" si="7"/>
        <v>#REF!</v>
      </c>
      <c r="DQ18" s="98" t="e">
        <f t="shared" si="19"/>
        <v>#REF!</v>
      </c>
      <c r="DR18" s="98" t="e">
        <f t="shared" si="8"/>
        <v>#REF!</v>
      </c>
      <c r="DS18" s="98" t="e">
        <f>SUM(LEN(#REF!)-LEN(SUBSTITUTE(#REF!,"- Documentado","")))/LEN("- Documentado")</f>
        <v>#REF!</v>
      </c>
      <c r="DT18" s="98" t="e">
        <f>SUM(LEN(#REF!)-LEN(SUBSTITUTE(#REF!,"- Documentado","")))/LEN("- Documentado")</f>
        <v>#REF!</v>
      </c>
      <c r="DU18" s="98" t="e">
        <f t="shared" si="9"/>
        <v>#REF!</v>
      </c>
      <c r="DV18" s="98" t="e">
        <f>SUM(LEN(#REF!)-LEN(SUBSTITUTE(#REF!,"- Continua","")))/LEN("- Continua")</f>
        <v>#REF!</v>
      </c>
      <c r="DW18" s="98" t="e">
        <f>SUM(LEN(#REF!)-LEN(SUBSTITUTE(#REF!,"- Continua","")))/LEN("- Continua")</f>
        <v>#REF!</v>
      </c>
      <c r="DX18" s="98" t="e">
        <f t="shared" si="10"/>
        <v>#REF!</v>
      </c>
      <c r="DY18" s="98" t="e">
        <f>SUM(LEN(#REF!)-LEN(SUBSTITUTE(#REF!,"- Con registro","")))/LEN("- Con registro")</f>
        <v>#REF!</v>
      </c>
      <c r="DZ18" s="98" t="e">
        <f>SUM(LEN(#REF!)-LEN(SUBSTITUTE(#REF!,"- Con registro","")))/LEN("- Con registro")</f>
        <v>#REF!</v>
      </c>
      <c r="EA18" s="98" t="e">
        <f t="shared" si="11"/>
        <v>#REF!</v>
      </c>
      <c r="EB18" s="101" t="e">
        <f t="shared" si="20"/>
        <v>#REF!</v>
      </c>
      <c r="EC18" s="101" t="e">
        <f t="shared" si="21"/>
        <v>#REF!</v>
      </c>
      <c r="ED18" s="129" t="e">
        <f t="shared" si="22"/>
        <v>#REF!</v>
      </c>
      <c r="EE18" s="149" t="e">
        <f t="shared" si="23"/>
        <v>#REF!</v>
      </c>
      <c r="EF18" s="149"/>
      <c r="EG18" s="149"/>
      <c r="EH18" s="149"/>
      <c r="EI18" s="149"/>
      <c r="EJ18" s="149"/>
      <c r="EK18" s="149"/>
      <c r="EL18" s="149"/>
      <c r="EM18" s="149"/>
      <c r="EN18" s="149"/>
      <c r="EP18" s="115">
        <f t="shared" si="24"/>
        <v>45261</v>
      </c>
      <c r="EQ18" s="116" t="str">
        <f t="shared" si="25"/>
        <v>13 de mayo de 2024</v>
      </c>
      <c r="ER18" s="98" t="str">
        <f t="shared" si="26"/>
        <v>Riesgos</v>
      </c>
      <c r="ES18" s="98" t="str">
        <f t="shared" si="16"/>
        <v>ID_206: Posibilidad de afectación reputacional por sanción disciplinaria de una instancia competente o de un ente de control o regulador, debido a resultados y conclusiones ajustadas a intereses propios o de un tercero, como producto de las evaluaciones de auditoría practicadas.</v>
      </c>
      <c r="ET18" s="98" t="str">
        <f t="shared" si="17"/>
        <v>Ajuste en Identificación del riesgo
Establecimiento de controles
Tratamiento del riesgo en el Mapa de riesgos de Evaluación del Sistema de Control Interno</v>
      </c>
      <c r="EU18" s="98" t="str">
        <f t="shared" si="18"/>
        <v>Solicitud de cambio realizada y aprobada por la Oficina de Control Interno a través del Aplicativo DARUMA</v>
      </c>
    </row>
    <row r="19" spans="1:151" ht="399.95" customHeight="1" x14ac:dyDescent="0.2">
      <c r="A19" s="120" t="s">
        <v>480</v>
      </c>
      <c r="B19" s="105" t="s">
        <v>481</v>
      </c>
      <c r="C19" s="105" t="s">
        <v>482</v>
      </c>
      <c r="D19" s="120" t="s">
        <v>483</v>
      </c>
      <c r="E19" s="121" t="s">
        <v>39</v>
      </c>
      <c r="F19" s="105" t="s">
        <v>484</v>
      </c>
      <c r="G19" s="121">
        <v>239</v>
      </c>
      <c r="H19" s="121" t="s">
        <v>1595</v>
      </c>
      <c r="I19" s="104" t="s">
        <v>485</v>
      </c>
      <c r="J19" s="120" t="s">
        <v>36</v>
      </c>
      <c r="K19" s="121" t="s">
        <v>365</v>
      </c>
      <c r="L19" s="105" t="s">
        <v>191</v>
      </c>
      <c r="M19" s="111" t="s">
        <v>486</v>
      </c>
      <c r="N19" s="105" t="s">
        <v>487</v>
      </c>
      <c r="O19" s="105" t="s">
        <v>488</v>
      </c>
      <c r="P19" s="105" t="s">
        <v>370</v>
      </c>
      <c r="Q19" s="105" t="s">
        <v>371</v>
      </c>
      <c r="R19" s="105" t="s">
        <v>489</v>
      </c>
      <c r="S19" s="105" t="s">
        <v>373</v>
      </c>
      <c r="T19" s="105" t="s">
        <v>374</v>
      </c>
      <c r="U19" s="122" t="s">
        <v>123</v>
      </c>
      <c r="V19" s="123">
        <v>0.4</v>
      </c>
      <c r="W19" s="122" t="s">
        <v>124</v>
      </c>
      <c r="X19" s="123">
        <v>0.4</v>
      </c>
      <c r="Y19" s="66" t="s">
        <v>86</v>
      </c>
      <c r="Z19" s="105" t="s">
        <v>490</v>
      </c>
      <c r="AA19" s="122" t="s">
        <v>144</v>
      </c>
      <c r="AB19" s="127">
        <v>0.1008</v>
      </c>
      <c r="AC19" s="122" t="s">
        <v>124</v>
      </c>
      <c r="AD19" s="127">
        <v>0.30000000000000004</v>
      </c>
      <c r="AE19" s="66" t="s">
        <v>376</v>
      </c>
      <c r="AF19" s="105" t="s">
        <v>377</v>
      </c>
      <c r="AG19" s="120" t="s">
        <v>378</v>
      </c>
      <c r="AH19" s="105" t="s">
        <v>379</v>
      </c>
      <c r="AI19" s="105" t="s">
        <v>379</v>
      </c>
      <c r="AJ19" s="105" t="s">
        <v>363</v>
      </c>
      <c r="AK19" s="105" t="s">
        <v>363</v>
      </c>
      <c r="AL19" s="105" t="s">
        <v>379</v>
      </c>
      <c r="AM19" s="105" t="s">
        <v>379</v>
      </c>
      <c r="AN19" s="105" t="s">
        <v>491</v>
      </c>
      <c r="AO19" s="105" t="s">
        <v>492</v>
      </c>
      <c r="AP19" s="105" t="s">
        <v>493</v>
      </c>
      <c r="AQ19" s="106">
        <v>45266</v>
      </c>
      <c r="AR19" s="107" t="s">
        <v>494</v>
      </c>
      <c r="AS19" s="108" t="s">
        <v>495</v>
      </c>
      <c r="AT19" s="109"/>
      <c r="AU19" s="110"/>
      <c r="AV19" s="111"/>
      <c r="AW19" s="109"/>
      <c r="AX19" s="107"/>
      <c r="AY19" s="108"/>
      <c r="AZ19" s="109"/>
      <c r="BA19" s="110"/>
      <c r="BB19" s="111"/>
      <c r="BC19" s="109"/>
      <c r="BD19" s="107"/>
      <c r="BE19" s="108"/>
      <c r="BF19" s="109"/>
      <c r="BG19" s="110"/>
      <c r="BH19" s="111"/>
      <c r="BI19" s="109"/>
      <c r="BJ19" s="107"/>
      <c r="BK19" s="108"/>
      <c r="BL19" s="109"/>
      <c r="BM19" s="110"/>
      <c r="BN19" s="111"/>
      <c r="BO19" s="109"/>
      <c r="BP19" s="107"/>
      <c r="BQ19" s="108"/>
      <c r="BR19" s="109"/>
      <c r="BS19" s="110"/>
      <c r="BT19" s="111"/>
      <c r="BU19" s="109"/>
      <c r="BV19" s="107"/>
      <c r="BW19" s="108"/>
      <c r="BX19" s="109"/>
      <c r="BY19" s="110"/>
      <c r="BZ19" s="112"/>
      <c r="CA19" s="2">
        <f t="shared" si="0"/>
        <v>33</v>
      </c>
      <c r="CB19" s="51" t="s">
        <v>496</v>
      </c>
      <c r="CC19" s="51" t="s">
        <v>497</v>
      </c>
      <c r="CD19" s="51" t="s">
        <v>498</v>
      </c>
      <c r="CE19" s="51" t="s">
        <v>388</v>
      </c>
      <c r="CF19" s="51" t="s">
        <v>389</v>
      </c>
      <c r="CG19" s="51" t="s">
        <v>389</v>
      </c>
      <c r="CH19" s="51" t="s">
        <v>390</v>
      </c>
      <c r="CI19" s="51" t="s">
        <v>389</v>
      </c>
      <c r="CJ19" s="51" t="s">
        <v>392</v>
      </c>
      <c r="CK19" s="51"/>
      <c r="CL19" s="51" t="s">
        <v>392</v>
      </c>
      <c r="CM19" s="51" t="s">
        <v>392</v>
      </c>
      <c r="CN19" s="51" t="s">
        <v>392</v>
      </c>
      <c r="CO19" s="51" t="s">
        <v>392</v>
      </c>
      <c r="CP19" s="51" t="s">
        <v>392</v>
      </c>
      <c r="CQ19" s="51" t="s">
        <v>392</v>
      </c>
      <c r="CR19" s="51" t="s">
        <v>499</v>
      </c>
      <c r="CS19" s="51" t="s">
        <v>392</v>
      </c>
      <c r="CT19" s="51" t="s">
        <v>392</v>
      </c>
      <c r="CU19" s="51" t="s">
        <v>392</v>
      </c>
      <c r="CV19" s="51" t="s">
        <v>392</v>
      </c>
      <c r="CW19" s="51" t="s">
        <v>392</v>
      </c>
      <c r="CX19" s="51" t="s">
        <v>392</v>
      </c>
      <c r="CZ19" s="102" t="str">
        <f t="shared" si="1"/>
        <v>Gestión de procesos</v>
      </c>
      <c r="DA19" s="152" t="str">
        <f t="shared" si="2"/>
        <v>Posibilidad de afectación reputacional por no lograr fortalecer la administración y la gestión pública distrital, debido a deficiencias al planificar, diseñar y/o orientar las estrategias para el fortalecimiento de la administración y la gestión pública distrital</v>
      </c>
      <c r="DB19" s="152"/>
      <c r="DC19" s="152"/>
      <c r="DD19" s="152"/>
      <c r="DE19" s="152"/>
      <c r="DF19" s="152"/>
      <c r="DG19" s="152"/>
      <c r="DH19" s="102" t="str">
        <f t="shared" si="3"/>
        <v>Moderado</v>
      </c>
      <c r="DI19" s="102" t="str">
        <f t="shared" si="4"/>
        <v>Bajo</v>
      </c>
      <c r="DK19" s="98" t="e">
        <f>SUM(LEN(#REF!)-LEN(SUBSTITUTE(#REF!,"- Preventivo","")))/LEN("- Preventivo")</f>
        <v>#REF!</v>
      </c>
      <c r="DL19" s="98" t="e">
        <f t="shared" si="5"/>
        <v>#REF!</v>
      </c>
      <c r="DM19" s="98" t="e">
        <f>SUM(LEN(#REF!)-LEN(SUBSTITUTE(#REF!,"- Detectivo","")))/LEN("- Detectivo")</f>
        <v>#REF!</v>
      </c>
      <c r="DN19" s="98" t="e">
        <f t="shared" si="6"/>
        <v>#REF!</v>
      </c>
      <c r="DO19" s="98" t="e">
        <f>SUM(LEN(#REF!)-LEN(SUBSTITUTE(#REF!,"- Correctivo","")))/LEN("- Correctivo")</f>
        <v>#REF!</v>
      </c>
      <c r="DP19" s="98" t="e">
        <f t="shared" si="7"/>
        <v>#REF!</v>
      </c>
      <c r="DQ19" s="98" t="e">
        <f t="shared" si="19"/>
        <v>#REF!</v>
      </c>
      <c r="DR19" s="98" t="e">
        <f t="shared" si="8"/>
        <v>#REF!</v>
      </c>
      <c r="DS19" s="98" t="e">
        <f>SUM(LEN(#REF!)-LEN(SUBSTITUTE(#REF!,"- Documentado","")))/LEN("- Documentado")</f>
        <v>#REF!</v>
      </c>
      <c r="DT19" s="98" t="e">
        <f>SUM(LEN(#REF!)-LEN(SUBSTITUTE(#REF!,"- Documentado","")))/LEN("- Documentado")</f>
        <v>#REF!</v>
      </c>
      <c r="DU19" s="98" t="e">
        <f t="shared" si="9"/>
        <v>#REF!</v>
      </c>
      <c r="DV19" s="98" t="e">
        <f>SUM(LEN(#REF!)-LEN(SUBSTITUTE(#REF!,"- Continua","")))/LEN("- Continua")</f>
        <v>#REF!</v>
      </c>
      <c r="DW19" s="98" t="e">
        <f>SUM(LEN(#REF!)-LEN(SUBSTITUTE(#REF!,"- Continua","")))/LEN("- Continua")</f>
        <v>#REF!</v>
      </c>
      <c r="DX19" s="98" t="e">
        <f t="shared" si="10"/>
        <v>#REF!</v>
      </c>
      <c r="DY19" s="98" t="e">
        <f>SUM(LEN(#REF!)-LEN(SUBSTITUTE(#REF!,"- Con registro","")))/LEN("- Con registro")</f>
        <v>#REF!</v>
      </c>
      <c r="DZ19" s="98" t="e">
        <f>SUM(LEN(#REF!)-LEN(SUBSTITUTE(#REF!,"- Con registro","")))/LEN("- Con registro")</f>
        <v>#REF!</v>
      </c>
      <c r="EA19" s="98" t="e">
        <f t="shared" si="11"/>
        <v>#REF!</v>
      </c>
      <c r="EB19" s="101" t="e">
        <f t="shared" si="20"/>
        <v>#REF!</v>
      </c>
      <c r="EC19" s="101" t="e">
        <f t="shared" si="21"/>
        <v>#REF!</v>
      </c>
      <c r="ED19" s="129" t="e">
        <f t="shared" si="22"/>
        <v>#REF!</v>
      </c>
      <c r="EE19" s="149" t="e">
        <f t="shared" si="23"/>
        <v>#REF!</v>
      </c>
      <c r="EF19" s="149"/>
      <c r="EG19" s="149"/>
      <c r="EH19" s="149"/>
      <c r="EI19" s="149"/>
      <c r="EJ19" s="149"/>
      <c r="EK19" s="149"/>
      <c r="EL19" s="149"/>
      <c r="EM19" s="149"/>
      <c r="EN19" s="149"/>
      <c r="EP19" s="115">
        <f t="shared" si="24"/>
        <v>45266</v>
      </c>
      <c r="EQ19" s="116" t="str">
        <f t="shared" si="25"/>
        <v>13 de mayo de 2024</v>
      </c>
      <c r="ER19" s="98" t="str">
        <f t="shared" si="26"/>
        <v>Riesgos</v>
      </c>
      <c r="ES19" s="98" t="str">
        <f t="shared" si="16"/>
        <v>ID_239: Posibilidad de afectación reputacional por no lograr fortalecer la administración y la gestión pública distrital, debido a deficiencias al planificar, diseñar y/o orientar las estrategias para el fortalecimiento de la administración y la gestión pública distrital</v>
      </c>
      <c r="ET19" s="98" t="str">
        <f t="shared" si="17"/>
        <v>Ajuste en Identificación del riesgo
Análisis antes de controles
 en el Mapa de riesgos de Fortalecimiento de la Gestión Pública</v>
      </c>
      <c r="EU19" s="98" t="str">
        <f t="shared" si="18"/>
        <v>Solicitud de cambio realizada y aprobada por la Dirección Distrital de Desarrollo Institucional a través del Aplicativo DARUMA</v>
      </c>
    </row>
    <row r="20" spans="1:151" ht="399.95" customHeight="1" x14ac:dyDescent="0.2">
      <c r="A20" s="120" t="s">
        <v>480</v>
      </c>
      <c r="B20" s="105" t="s">
        <v>481</v>
      </c>
      <c r="C20" s="105" t="s">
        <v>482</v>
      </c>
      <c r="D20" s="120" t="s">
        <v>483</v>
      </c>
      <c r="E20" s="121" t="s">
        <v>39</v>
      </c>
      <c r="F20" s="105" t="s">
        <v>500</v>
      </c>
      <c r="G20" s="121">
        <v>238</v>
      </c>
      <c r="H20" s="121" t="s">
        <v>1594</v>
      </c>
      <c r="I20" s="104" t="s">
        <v>501</v>
      </c>
      <c r="J20" s="120" t="s">
        <v>36</v>
      </c>
      <c r="K20" s="121" t="s">
        <v>365</v>
      </c>
      <c r="L20" s="105" t="s">
        <v>191</v>
      </c>
      <c r="M20" s="111" t="s">
        <v>502</v>
      </c>
      <c r="N20" s="105" t="s">
        <v>503</v>
      </c>
      <c r="O20" s="105" t="s">
        <v>504</v>
      </c>
      <c r="P20" s="105" t="s">
        <v>370</v>
      </c>
      <c r="Q20" s="105" t="s">
        <v>505</v>
      </c>
      <c r="R20" s="105" t="s">
        <v>506</v>
      </c>
      <c r="S20" s="105" t="s">
        <v>373</v>
      </c>
      <c r="T20" s="124" t="s">
        <v>374</v>
      </c>
      <c r="U20" s="122" t="s">
        <v>123</v>
      </c>
      <c r="V20" s="123">
        <v>0.4</v>
      </c>
      <c r="W20" s="122" t="s">
        <v>124</v>
      </c>
      <c r="X20" s="123">
        <v>0.4</v>
      </c>
      <c r="Y20" s="66" t="s">
        <v>86</v>
      </c>
      <c r="Z20" s="105" t="s">
        <v>507</v>
      </c>
      <c r="AA20" s="122" t="s">
        <v>144</v>
      </c>
      <c r="AB20" s="127">
        <v>3.6288000000000001E-2</v>
      </c>
      <c r="AC20" s="122" t="s">
        <v>124</v>
      </c>
      <c r="AD20" s="127">
        <v>0.30000000000000004</v>
      </c>
      <c r="AE20" s="66" t="s">
        <v>376</v>
      </c>
      <c r="AF20" s="105" t="s">
        <v>377</v>
      </c>
      <c r="AG20" s="120" t="s">
        <v>378</v>
      </c>
      <c r="AH20" s="105" t="s">
        <v>379</v>
      </c>
      <c r="AI20" s="105" t="s">
        <v>379</v>
      </c>
      <c r="AJ20" s="105" t="s">
        <v>363</v>
      </c>
      <c r="AK20" s="105" t="s">
        <v>363</v>
      </c>
      <c r="AL20" s="105" t="s">
        <v>379</v>
      </c>
      <c r="AM20" s="105" t="s">
        <v>379</v>
      </c>
      <c r="AN20" s="105" t="s">
        <v>508</v>
      </c>
      <c r="AO20" s="105" t="s">
        <v>509</v>
      </c>
      <c r="AP20" s="105" t="s">
        <v>510</v>
      </c>
      <c r="AQ20" s="106">
        <v>45266</v>
      </c>
      <c r="AR20" s="107" t="s">
        <v>511</v>
      </c>
      <c r="AS20" s="108" t="s">
        <v>512</v>
      </c>
      <c r="AT20" s="109"/>
      <c r="AU20" s="110"/>
      <c r="AV20" s="111"/>
      <c r="AW20" s="109"/>
      <c r="AX20" s="107"/>
      <c r="AY20" s="108"/>
      <c r="AZ20" s="109"/>
      <c r="BA20" s="110"/>
      <c r="BB20" s="111"/>
      <c r="BC20" s="109"/>
      <c r="BD20" s="107"/>
      <c r="BE20" s="108"/>
      <c r="BF20" s="109"/>
      <c r="BG20" s="110"/>
      <c r="BH20" s="111"/>
      <c r="BI20" s="109"/>
      <c r="BJ20" s="107"/>
      <c r="BK20" s="108"/>
      <c r="BL20" s="109"/>
      <c r="BM20" s="110"/>
      <c r="BN20" s="111"/>
      <c r="BO20" s="109"/>
      <c r="BP20" s="107"/>
      <c r="BQ20" s="108"/>
      <c r="BR20" s="109"/>
      <c r="BS20" s="110"/>
      <c r="BT20" s="111"/>
      <c r="BU20" s="109"/>
      <c r="BV20" s="107"/>
      <c r="BW20" s="108"/>
      <c r="BX20" s="109"/>
      <c r="BY20" s="110"/>
      <c r="BZ20" s="112"/>
      <c r="CA20" s="2">
        <f t="shared" si="0"/>
        <v>33</v>
      </c>
      <c r="CB20" s="51" t="s">
        <v>496</v>
      </c>
      <c r="CC20" s="51" t="s">
        <v>497</v>
      </c>
      <c r="CD20" s="51" t="s">
        <v>498</v>
      </c>
      <c r="CE20" s="51" t="s">
        <v>388</v>
      </c>
      <c r="CF20" s="51" t="s">
        <v>389</v>
      </c>
      <c r="CG20" s="51" t="s">
        <v>389</v>
      </c>
      <c r="CH20" s="51" t="s">
        <v>390</v>
      </c>
      <c r="CI20" s="51" t="s">
        <v>389</v>
      </c>
      <c r="CJ20" s="51" t="s">
        <v>392</v>
      </c>
      <c r="CK20" s="51"/>
      <c r="CL20" s="51" t="s">
        <v>392</v>
      </c>
      <c r="CM20" s="51" t="s">
        <v>392</v>
      </c>
      <c r="CN20" s="51" t="s">
        <v>392</v>
      </c>
      <c r="CO20" s="51" t="s">
        <v>392</v>
      </c>
      <c r="CP20" s="51" t="s">
        <v>392</v>
      </c>
      <c r="CQ20" s="51" t="s">
        <v>392</v>
      </c>
      <c r="CR20" s="51" t="s">
        <v>513</v>
      </c>
      <c r="CS20" s="51" t="s">
        <v>392</v>
      </c>
      <c r="CT20" s="51" t="s">
        <v>392</v>
      </c>
      <c r="CU20" s="51" t="s">
        <v>392</v>
      </c>
      <c r="CV20" s="51" t="s">
        <v>392</v>
      </c>
      <c r="CW20" s="51" t="s">
        <v>392</v>
      </c>
      <c r="CX20" s="51" t="s">
        <v>392</v>
      </c>
      <c r="CZ20" s="102" t="str">
        <f t="shared" si="1"/>
        <v>Gestión de procesos</v>
      </c>
      <c r="DA20" s="152" t="str">
        <f t="shared" si="2"/>
        <v>Posibilidad de afectación reputacional por no lograr fortalecer la administración y la gestión pública distrital, debido a deficiencias al planificar, diseñar y/o ejecutar los cursos y/o diplomados de formación</v>
      </c>
      <c r="DB20" s="152"/>
      <c r="DC20" s="152"/>
      <c r="DD20" s="152"/>
      <c r="DE20" s="152"/>
      <c r="DF20" s="152"/>
      <c r="DG20" s="152"/>
      <c r="DH20" s="102" t="str">
        <f t="shared" si="3"/>
        <v>Moderado</v>
      </c>
      <c r="DI20" s="102" t="str">
        <f t="shared" si="4"/>
        <v>Bajo</v>
      </c>
      <c r="DK20" s="98" t="e">
        <f>SUM(LEN(#REF!)-LEN(SUBSTITUTE(#REF!,"- Preventivo","")))/LEN("- Preventivo")</f>
        <v>#REF!</v>
      </c>
      <c r="DL20" s="98" t="e">
        <f t="shared" si="5"/>
        <v>#REF!</v>
      </c>
      <c r="DM20" s="98" t="e">
        <f>SUM(LEN(#REF!)-LEN(SUBSTITUTE(#REF!,"- Detectivo","")))/LEN("- Detectivo")</f>
        <v>#REF!</v>
      </c>
      <c r="DN20" s="98" t="e">
        <f t="shared" si="6"/>
        <v>#REF!</v>
      </c>
      <c r="DO20" s="98" t="e">
        <f>SUM(LEN(#REF!)-LEN(SUBSTITUTE(#REF!,"- Correctivo","")))/LEN("- Correctivo")</f>
        <v>#REF!</v>
      </c>
      <c r="DP20" s="98" t="e">
        <f t="shared" si="7"/>
        <v>#REF!</v>
      </c>
      <c r="DQ20" s="98" t="e">
        <f t="shared" si="19"/>
        <v>#REF!</v>
      </c>
      <c r="DR20" s="98" t="e">
        <f t="shared" si="8"/>
        <v>#REF!</v>
      </c>
      <c r="DS20" s="98" t="e">
        <f>SUM(LEN(#REF!)-LEN(SUBSTITUTE(#REF!,"- Documentado","")))/LEN("- Documentado")</f>
        <v>#REF!</v>
      </c>
      <c r="DT20" s="98" t="e">
        <f>SUM(LEN(#REF!)-LEN(SUBSTITUTE(#REF!,"- Documentado","")))/LEN("- Documentado")</f>
        <v>#REF!</v>
      </c>
      <c r="DU20" s="98" t="e">
        <f t="shared" si="9"/>
        <v>#REF!</v>
      </c>
      <c r="DV20" s="98" t="e">
        <f>SUM(LEN(#REF!)-LEN(SUBSTITUTE(#REF!,"- Continua","")))/LEN("- Continua")</f>
        <v>#REF!</v>
      </c>
      <c r="DW20" s="98" t="e">
        <f>SUM(LEN(#REF!)-LEN(SUBSTITUTE(#REF!,"- Continua","")))/LEN("- Continua")</f>
        <v>#REF!</v>
      </c>
      <c r="DX20" s="98" t="e">
        <f t="shared" si="10"/>
        <v>#REF!</v>
      </c>
      <c r="DY20" s="98" t="e">
        <f>SUM(LEN(#REF!)-LEN(SUBSTITUTE(#REF!,"- Con registro","")))/LEN("- Con registro")</f>
        <v>#REF!</v>
      </c>
      <c r="DZ20" s="98" t="e">
        <f>SUM(LEN(#REF!)-LEN(SUBSTITUTE(#REF!,"- Con registro","")))/LEN("- Con registro")</f>
        <v>#REF!</v>
      </c>
      <c r="EA20" s="98" t="e">
        <f t="shared" si="11"/>
        <v>#REF!</v>
      </c>
      <c r="EB20" s="101" t="e">
        <f t="shared" si="20"/>
        <v>#REF!</v>
      </c>
      <c r="EC20" s="101" t="e">
        <f t="shared" si="21"/>
        <v>#REF!</v>
      </c>
      <c r="ED20" s="129" t="e">
        <f t="shared" si="22"/>
        <v>#REF!</v>
      </c>
      <c r="EE20" s="149" t="e">
        <f t="shared" si="23"/>
        <v>#REF!</v>
      </c>
      <c r="EF20" s="149"/>
      <c r="EG20" s="149"/>
      <c r="EH20" s="149"/>
      <c r="EI20" s="149"/>
      <c r="EJ20" s="149"/>
      <c r="EK20" s="149"/>
      <c r="EL20" s="149"/>
      <c r="EM20" s="149"/>
      <c r="EN20" s="149"/>
      <c r="EP20" s="115">
        <f t="shared" si="24"/>
        <v>45266</v>
      </c>
      <c r="EQ20" s="116" t="str">
        <f t="shared" si="25"/>
        <v>13 de mayo de 2024</v>
      </c>
      <c r="ER20" s="98" t="str">
        <f t="shared" si="26"/>
        <v>Riesgos</v>
      </c>
      <c r="ES20" s="98" t="str">
        <f t="shared" si="16"/>
        <v>ID_238: Posibilidad de afectación reputacional por no lograr fortalecer la administración y la gestión pública distrital, debido a deficiencias al planificar, diseñar y/o ejecutar los cursos y/o diplomados de formación</v>
      </c>
      <c r="ET20" s="98" t="str">
        <f t="shared" si="17"/>
        <v>Ajuste en Identificación del riesgo
Establecimiento de controles
 en el Mapa de riesgos de Fortalecimiento de la Gestión Pública</v>
      </c>
      <c r="EU20" s="98" t="str">
        <f t="shared" si="18"/>
        <v>Solicitud de cambio realizada y aprobada por la Dirección Distrital de Desarrollo Institucional a través del Aplicativo DARUMA</v>
      </c>
    </row>
    <row r="21" spans="1:151" ht="399.95" customHeight="1" x14ac:dyDescent="0.2">
      <c r="A21" s="120" t="s">
        <v>480</v>
      </c>
      <c r="B21" s="105" t="s">
        <v>481</v>
      </c>
      <c r="C21" s="105" t="s">
        <v>482</v>
      </c>
      <c r="D21" s="120" t="s">
        <v>483</v>
      </c>
      <c r="E21" s="121" t="s">
        <v>39</v>
      </c>
      <c r="F21" s="105" t="s">
        <v>514</v>
      </c>
      <c r="G21" s="121">
        <v>214</v>
      </c>
      <c r="H21" s="121" t="s">
        <v>1518</v>
      </c>
      <c r="I21" s="104" t="s">
        <v>515</v>
      </c>
      <c r="J21" s="120" t="s">
        <v>64</v>
      </c>
      <c r="K21" s="121" t="s">
        <v>516</v>
      </c>
      <c r="L21" s="105" t="s">
        <v>199</v>
      </c>
      <c r="M21" s="111" t="s">
        <v>517</v>
      </c>
      <c r="N21" s="105" t="s">
        <v>518</v>
      </c>
      <c r="O21" s="105" t="s">
        <v>519</v>
      </c>
      <c r="P21" s="105" t="s">
        <v>370</v>
      </c>
      <c r="Q21" s="105" t="s">
        <v>520</v>
      </c>
      <c r="R21" s="105" t="s">
        <v>489</v>
      </c>
      <c r="S21" s="105" t="s">
        <v>373</v>
      </c>
      <c r="T21" s="105" t="s">
        <v>374</v>
      </c>
      <c r="U21" s="122" t="s">
        <v>144</v>
      </c>
      <c r="V21" s="123">
        <v>0.2</v>
      </c>
      <c r="W21" s="122" t="s">
        <v>53</v>
      </c>
      <c r="X21" s="123">
        <v>1</v>
      </c>
      <c r="Y21" s="66" t="s">
        <v>521</v>
      </c>
      <c r="Z21" s="105" t="s">
        <v>522</v>
      </c>
      <c r="AA21" s="122" t="s">
        <v>144</v>
      </c>
      <c r="AB21" s="127">
        <v>1.2700799999999998E-2</v>
      </c>
      <c r="AC21" s="122" t="s">
        <v>53</v>
      </c>
      <c r="AD21" s="127">
        <v>1</v>
      </c>
      <c r="AE21" s="66" t="s">
        <v>521</v>
      </c>
      <c r="AF21" s="105" t="s">
        <v>523</v>
      </c>
      <c r="AG21" s="120" t="s">
        <v>412</v>
      </c>
      <c r="AH21" s="124" t="s">
        <v>524</v>
      </c>
      <c r="AI21" s="124" t="s">
        <v>525</v>
      </c>
      <c r="AJ21" s="131" t="s">
        <v>1520</v>
      </c>
      <c r="AK21" s="131" t="s">
        <v>1519</v>
      </c>
      <c r="AL21" s="128" t="s">
        <v>526</v>
      </c>
      <c r="AM21" s="128" t="s">
        <v>527</v>
      </c>
      <c r="AN21" s="105" t="s">
        <v>528</v>
      </c>
      <c r="AO21" s="105" t="s">
        <v>529</v>
      </c>
      <c r="AP21" s="105" t="s">
        <v>530</v>
      </c>
      <c r="AQ21" s="106">
        <v>45266</v>
      </c>
      <c r="AR21" s="107" t="s">
        <v>531</v>
      </c>
      <c r="AS21" s="108" t="s">
        <v>532</v>
      </c>
      <c r="AT21" s="109" t="s">
        <v>1660</v>
      </c>
      <c r="AU21" s="143" t="s">
        <v>1661</v>
      </c>
      <c r="AV21" s="111" t="s">
        <v>1662</v>
      </c>
      <c r="AW21" s="109"/>
      <c r="AX21" s="107"/>
      <c r="AY21" s="108"/>
      <c r="AZ21" s="109"/>
      <c r="BA21" s="110"/>
      <c r="BB21" s="111"/>
      <c r="BC21" s="109"/>
      <c r="BD21" s="107"/>
      <c r="BE21" s="108"/>
      <c r="BF21" s="109"/>
      <c r="BG21" s="110"/>
      <c r="BH21" s="111"/>
      <c r="BI21" s="109"/>
      <c r="BJ21" s="107"/>
      <c r="BK21" s="108"/>
      <c r="BL21" s="109"/>
      <c r="BM21" s="110"/>
      <c r="BN21" s="111"/>
      <c r="BO21" s="109"/>
      <c r="BP21" s="107"/>
      <c r="BQ21" s="108"/>
      <c r="BR21" s="109"/>
      <c r="BS21" s="110"/>
      <c r="BT21" s="111"/>
      <c r="BU21" s="109"/>
      <c r="BV21" s="107"/>
      <c r="BW21" s="108"/>
      <c r="BX21" s="109"/>
      <c r="BY21" s="110"/>
      <c r="BZ21" s="112"/>
      <c r="CA21" s="2">
        <f t="shared" si="0"/>
        <v>30</v>
      </c>
      <c r="CB21" s="51" t="s">
        <v>496</v>
      </c>
      <c r="CC21" s="51" t="s">
        <v>497</v>
      </c>
      <c r="CD21" s="51" t="s">
        <v>498</v>
      </c>
      <c r="CE21" s="51" t="s">
        <v>392</v>
      </c>
      <c r="CF21" s="51" t="s">
        <v>389</v>
      </c>
      <c r="CG21" s="51" t="s">
        <v>389</v>
      </c>
      <c r="CH21" s="51" t="s">
        <v>390</v>
      </c>
      <c r="CI21" s="51" t="s">
        <v>389</v>
      </c>
      <c r="CJ21" s="51" t="s">
        <v>392</v>
      </c>
      <c r="CK21" s="51"/>
      <c r="CL21" s="51" t="s">
        <v>392</v>
      </c>
      <c r="CM21" s="51" t="s">
        <v>417</v>
      </c>
      <c r="CN21" s="51" t="s">
        <v>392</v>
      </c>
      <c r="CO21" s="51" t="s">
        <v>392</v>
      </c>
      <c r="CP21" s="51" t="s">
        <v>392</v>
      </c>
      <c r="CQ21" s="51" t="s">
        <v>392</v>
      </c>
      <c r="CR21" s="51" t="s">
        <v>533</v>
      </c>
      <c r="CS21" s="51" t="s">
        <v>392</v>
      </c>
      <c r="CT21" s="51" t="s">
        <v>392</v>
      </c>
      <c r="CU21" s="51" t="s">
        <v>392</v>
      </c>
      <c r="CV21" s="51" t="s">
        <v>392</v>
      </c>
      <c r="CW21" s="51" t="s">
        <v>392</v>
      </c>
      <c r="CX21" s="51" t="s">
        <v>392</v>
      </c>
      <c r="CZ21" s="102" t="str">
        <f t="shared" si="1"/>
        <v>Corrupción</v>
      </c>
      <c r="DA21" s="152" t="str">
        <f t="shared" si="2"/>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21" s="152"/>
      <c r="DC21" s="152"/>
      <c r="DD21" s="152"/>
      <c r="DE21" s="152"/>
      <c r="DF21" s="152"/>
      <c r="DG21" s="152"/>
      <c r="DH21" s="102" t="str">
        <f t="shared" si="3"/>
        <v>Extremo</v>
      </c>
      <c r="DI21" s="102" t="str">
        <f t="shared" si="4"/>
        <v>Extremo</v>
      </c>
      <c r="DK21" s="98" t="e">
        <f>SUM(LEN(#REF!)-LEN(SUBSTITUTE(#REF!,"- Preventivo","")))/LEN("- Preventivo")</f>
        <v>#REF!</v>
      </c>
      <c r="DL21" s="98" t="e">
        <f t="shared" si="5"/>
        <v>#REF!</v>
      </c>
      <c r="DM21" s="98" t="e">
        <f>SUM(LEN(#REF!)-LEN(SUBSTITUTE(#REF!,"- Detectivo","")))/LEN("- Detectivo")</f>
        <v>#REF!</v>
      </c>
      <c r="DN21" s="98" t="e">
        <f t="shared" si="6"/>
        <v>#REF!</v>
      </c>
      <c r="DO21" s="98" t="e">
        <f>SUM(LEN(#REF!)-LEN(SUBSTITUTE(#REF!,"- Correctivo","")))/LEN("- Correctivo")</f>
        <v>#REF!</v>
      </c>
      <c r="DP21" s="98" t="e">
        <f t="shared" si="7"/>
        <v>#REF!</v>
      </c>
      <c r="DQ21" s="98" t="e">
        <f t="shared" si="19"/>
        <v>#REF!</v>
      </c>
      <c r="DR21" s="98" t="e">
        <f t="shared" si="8"/>
        <v>#REF!</v>
      </c>
      <c r="DS21" s="98" t="e">
        <f>SUM(LEN(#REF!)-LEN(SUBSTITUTE(#REF!,"- Documentado","")))/LEN("- Documentado")</f>
        <v>#REF!</v>
      </c>
      <c r="DT21" s="98" t="e">
        <f>SUM(LEN(#REF!)-LEN(SUBSTITUTE(#REF!,"- Documentado","")))/LEN("- Documentado")</f>
        <v>#REF!</v>
      </c>
      <c r="DU21" s="98" t="e">
        <f t="shared" si="9"/>
        <v>#REF!</v>
      </c>
      <c r="DV21" s="98" t="e">
        <f>SUM(LEN(#REF!)-LEN(SUBSTITUTE(#REF!,"- Continua","")))/LEN("- Continua")</f>
        <v>#REF!</v>
      </c>
      <c r="DW21" s="98" t="e">
        <f>SUM(LEN(#REF!)-LEN(SUBSTITUTE(#REF!,"- Continua","")))/LEN("- Continua")</f>
        <v>#REF!</v>
      </c>
      <c r="DX21" s="98" t="e">
        <f t="shared" si="10"/>
        <v>#REF!</v>
      </c>
      <c r="DY21" s="98" t="e">
        <f>SUM(LEN(#REF!)-LEN(SUBSTITUTE(#REF!,"- Con registro","")))/LEN("- Con registro")</f>
        <v>#REF!</v>
      </c>
      <c r="DZ21" s="98" t="e">
        <f>SUM(LEN(#REF!)-LEN(SUBSTITUTE(#REF!,"- Con registro","")))/LEN("- Con registro")</f>
        <v>#REF!</v>
      </c>
      <c r="EA21" s="98" t="e">
        <f t="shared" si="11"/>
        <v>#REF!</v>
      </c>
      <c r="EB21" s="101" t="e">
        <f t="shared" si="20"/>
        <v>#REF!</v>
      </c>
      <c r="EC21" s="101" t="e">
        <f t="shared" si="21"/>
        <v>#REF!</v>
      </c>
      <c r="ED21" s="129" t="e">
        <f t="shared" si="22"/>
        <v>#REF!</v>
      </c>
      <c r="EE21" s="149" t="e">
        <f t="shared" si="23"/>
        <v>#REF!</v>
      </c>
      <c r="EF21" s="149"/>
      <c r="EG21" s="149"/>
      <c r="EH21" s="149"/>
      <c r="EI21" s="149"/>
      <c r="EJ21" s="149"/>
      <c r="EK21" s="149"/>
      <c r="EL21" s="149"/>
      <c r="EM21" s="149"/>
      <c r="EN21" s="149"/>
      <c r="EP21" s="115">
        <f t="shared" si="24"/>
        <v>45266</v>
      </c>
      <c r="EQ21" s="116" t="str">
        <f t="shared" si="25"/>
        <v>13 de mayo de 2024</v>
      </c>
      <c r="ER21" s="98" t="str">
        <f t="shared" si="26"/>
        <v>Riesgos</v>
      </c>
      <c r="ES21" s="98" t="str">
        <f t="shared" si="16"/>
        <v>ID_214: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ET21" s="98" t="str">
        <f t="shared" si="17"/>
        <v>Ajuste en Identificación del riesgo
Tratamiento del riesgo en el Mapa de riesgos de Fortalecimiento de la Gestión Pública</v>
      </c>
      <c r="EU21" s="98" t="str">
        <f t="shared" si="18"/>
        <v>Solicitud de cambio realizada y aprobada por la Dirección Distrital de Archivo de Bogotá a través del Aplicativo DARUMA</v>
      </c>
    </row>
    <row r="22" spans="1:151" ht="399.95" customHeight="1" x14ac:dyDescent="0.2">
      <c r="A22" s="120" t="s">
        <v>480</v>
      </c>
      <c r="B22" s="105" t="s">
        <v>481</v>
      </c>
      <c r="C22" s="105" t="s">
        <v>482</v>
      </c>
      <c r="D22" s="120" t="s">
        <v>483</v>
      </c>
      <c r="E22" s="121" t="s">
        <v>39</v>
      </c>
      <c r="F22" s="105" t="s">
        <v>534</v>
      </c>
      <c r="G22" s="121">
        <v>215</v>
      </c>
      <c r="H22" s="121" t="s">
        <v>1517</v>
      </c>
      <c r="I22" s="104" t="s">
        <v>535</v>
      </c>
      <c r="J22" s="120" t="s">
        <v>64</v>
      </c>
      <c r="K22" s="121" t="s">
        <v>516</v>
      </c>
      <c r="L22" s="105" t="s">
        <v>199</v>
      </c>
      <c r="M22" s="111" t="s">
        <v>536</v>
      </c>
      <c r="N22" s="105" t="s">
        <v>537</v>
      </c>
      <c r="O22" s="105" t="s">
        <v>538</v>
      </c>
      <c r="P22" s="105" t="s">
        <v>370</v>
      </c>
      <c r="Q22" s="105" t="s">
        <v>371</v>
      </c>
      <c r="R22" s="105" t="s">
        <v>489</v>
      </c>
      <c r="S22" s="105" t="s">
        <v>373</v>
      </c>
      <c r="T22" s="105" t="s">
        <v>374</v>
      </c>
      <c r="U22" s="122" t="s">
        <v>144</v>
      </c>
      <c r="V22" s="123">
        <v>0.2</v>
      </c>
      <c r="W22" s="122" t="s">
        <v>79</v>
      </c>
      <c r="X22" s="123">
        <v>0.8</v>
      </c>
      <c r="Y22" s="66" t="s">
        <v>409</v>
      </c>
      <c r="Z22" s="105" t="s">
        <v>539</v>
      </c>
      <c r="AA22" s="122" t="s">
        <v>144</v>
      </c>
      <c r="AB22" s="127">
        <v>3.5279999999999992E-2</v>
      </c>
      <c r="AC22" s="122" t="s">
        <v>79</v>
      </c>
      <c r="AD22" s="127">
        <v>0.8</v>
      </c>
      <c r="AE22" s="66" t="s">
        <v>409</v>
      </c>
      <c r="AF22" s="105" t="s">
        <v>411</v>
      </c>
      <c r="AG22" s="120" t="s">
        <v>412</v>
      </c>
      <c r="AH22" s="105" t="s">
        <v>540</v>
      </c>
      <c r="AI22" s="105" t="s">
        <v>541</v>
      </c>
      <c r="AJ22" s="131" t="s">
        <v>1521</v>
      </c>
      <c r="AK22" s="136" t="s">
        <v>1522</v>
      </c>
      <c r="AL22" s="105" t="s">
        <v>542</v>
      </c>
      <c r="AM22" s="105" t="s">
        <v>527</v>
      </c>
      <c r="AN22" s="105" t="s">
        <v>543</v>
      </c>
      <c r="AO22" s="105" t="s">
        <v>544</v>
      </c>
      <c r="AP22" s="105" t="s">
        <v>545</v>
      </c>
      <c r="AQ22" s="106">
        <v>45266</v>
      </c>
      <c r="AR22" s="107" t="s">
        <v>546</v>
      </c>
      <c r="AS22" s="108" t="s">
        <v>547</v>
      </c>
      <c r="AT22" s="109">
        <v>45412</v>
      </c>
      <c r="AU22" s="110" t="s">
        <v>1663</v>
      </c>
      <c r="AV22" s="111"/>
      <c r="AW22" s="109"/>
      <c r="AX22" s="107"/>
      <c r="AY22" s="108"/>
      <c r="AZ22" s="109"/>
      <c r="BA22" s="110"/>
      <c r="BB22" s="111"/>
      <c r="BC22" s="109"/>
      <c r="BD22" s="107"/>
      <c r="BE22" s="108"/>
      <c r="BF22" s="109"/>
      <c r="BG22" s="110"/>
      <c r="BH22" s="111"/>
      <c r="BI22" s="109"/>
      <c r="BJ22" s="107"/>
      <c r="BK22" s="108"/>
      <c r="BL22" s="109"/>
      <c r="BM22" s="110"/>
      <c r="BN22" s="111"/>
      <c r="BO22" s="109"/>
      <c r="BP22" s="107"/>
      <c r="BQ22" s="108"/>
      <c r="BR22" s="109"/>
      <c r="BS22" s="110"/>
      <c r="BT22" s="111"/>
      <c r="BU22" s="109"/>
      <c r="BV22" s="107"/>
      <c r="BW22" s="108"/>
      <c r="BX22" s="109"/>
      <c r="BY22" s="110"/>
      <c r="BZ22" s="112"/>
      <c r="CA22" s="2">
        <f t="shared" si="0"/>
        <v>31</v>
      </c>
      <c r="CB22" s="51" t="s">
        <v>496</v>
      </c>
      <c r="CC22" s="51" t="s">
        <v>497</v>
      </c>
      <c r="CD22" s="51" t="s">
        <v>498</v>
      </c>
      <c r="CE22" s="51" t="s">
        <v>392</v>
      </c>
      <c r="CF22" s="51" t="s">
        <v>389</v>
      </c>
      <c r="CG22" s="51" t="s">
        <v>389</v>
      </c>
      <c r="CH22" s="51" t="s">
        <v>390</v>
      </c>
      <c r="CI22" s="51" t="s">
        <v>389</v>
      </c>
      <c r="CJ22" s="51" t="s">
        <v>392</v>
      </c>
      <c r="CK22" s="51"/>
      <c r="CL22" s="51" t="s">
        <v>392</v>
      </c>
      <c r="CM22" s="51" t="s">
        <v>392</v>
      </c>
      <c r="CN22" s="51" t="s">
        <v>392</v>
      </c>
      <c r="CO22" s="51" t="s">
        <v>392</v>
      </c>
      <c r="CP22" s="51" t="s">
        <v>392</v>
      </c>
      <c r="CQ22" s="51" t="s">
        <v>392</v>
      </c>
      <c r="CR22" s="51" t="s">
        <v>499</v>
      </c>
      <c r="CS22" s="51" t="s">
        <v>392</v>
      </c>
      <c r="CT22" s="51"/>
      <c r="CU22" s="51"/>
      <c r="CV22" s="51"/>
      <c r="CW22" s="51"/>
      <c r="CX22" s="51" t="s">
        <v>392</v>
      </c>
      <c r="CZ22" s="102" t="str">
        <f t="shared" si="1"/>
        <v>Corrupción</v>
      </c>
      <c r="DA22" s="152" t="str">
        <f t="shared" si="2"/>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DB22" s="152"/>
      <c r="DC22" s="152"/>
      <c r="DD22" s="152"/>
      <c r="DE22" s="152"/>
      <c r="DF22" s="152"/>
      <c r="DG22" s="152"/>
      <c r="DH22" s="102" t="str">
        <f t="shared" si="3"/>
        <v>Alto</v>
      </c>
      <c r="DI22" s="102" t="str">
        <f t="shared" si="4"/>
        <v>Alto</v>
      </c>
      <c r="DK22" s="98" t="e">
        <f>SUM(LEN(#REF!)-LEN(SUBSTITUTE(#REF!,"- Preventivo","")))/LEN("- Preventivo")</f>
        <v>#REF!</v>
      </c>
      <c r="DL22" s="98" t="e">
        <f t="shared" si="5"/>
        <v>#REF!</v>
      </c>
      <c r="DM22" s="98" t="e">
        <f>SUM(LEN(#REF!)-LEN(SUBSTITUTE(#REF!,"- Detectivo","")))/LEN("- Detectivo")</f>
        <v>#REF!</v>
      </c>
      <c r="DN22" s="98" t="e">
        <f t="shared" si="6"/>
        <v>#REF!</v>
      </c>
      <c r="DO22" s="98" t="e">
        <f>SUM(LEN(#REF!)-LEN(SUBSTITUTE(#REF!,"- Correctivo","")))/LEN("- Correctivo")</f>
        <v>#REF!</v>
      </c>
      <c r="DP22" s="98" t="e">
        <f t="shared" si="7"/>
        <v>#REF!</v>
      </c>
      <c r="DQ22" s="98" t="e">
        <f t="shared" si="19"/>
        <v>#REF!</v>
      </c>
      <c r="DR22" s="98" t="e">
        <f t="shared" si="8"/>
        <v>#REF!</v>
      </c>
      <c r="DS22" s="98" t="e">
        <f>SUM(LEN(#REF!)-LEN(SUBSTITUTE(#REF!,"- Documentado","")))/LEN("- Documentado")</f>
        <v>#REF!</v>
      </c>
      <c r="DT22" s="98" t="e">
        <f>SUM(LEN(#REF!)-LEN(SUBSTITUTE(#REF!,"- Documentado","")))/LEN("- Documentado")</f>
        <v>#REF!</v>
      </c>
      <c r="DU22" s="98" t="e">
        <f t="shared" si="9"/>
        <v>#REF!</v>
      </c>
      <c r="DV22" s="98" t="e">
        <f>SUM(LEN(#REF!)-LEN(SUBSTITUTE(#REF!,"- Continua","")))/LEN("- Continua")</f>
        <v>#REF!</v>
      </c>
      <c r="DW22" s="98" t="e">
        <f>SUM(LEN(#REF!)-LEN(SUBSTITUTE(#REF!,"- Continua","")))/LEN("- Continua")</f>
        <v>#REF!</v>
      </c>
      <c r="DX22" s="98" t="e">
        <f t="shared" si="10"/>
        <v>#REF!</v>
      </c>
      <c r="DY22" s="98" t="e">
        <f>SUM(LEN(#REF!)-LEN(SUBSTITUTE(#REF!,"- Con registro","")))/LEN("- Con registro")</f>
        <v>#REF!</v>
      </c>
      <c r="DZ22" s="98" t="e">
        <f>SUM(LEN(#REF!)-LEN(SUBSTITUTE(#REF!,"- Con registro","")))/LEN("- Con registro")</f>
        <v>#REF!</v>
      </c>
      <c r="EA22" s="98" t="e">
        <f t="shared" si="11"/>
        <v>#REF!</v>
      </c>
      <c r="EB22" s="101" t="e">
        <f t="shared" si="20"/>
        <v>#REF!</v>
      </c>
      <c r="EC22" s="101" t="e">
        <f t="shared" si="21"/>
        <v>#REF!</v>
      </c>
      <c r="ED22" s="129" t="e">
        <f t="shared" si="22"/>
        <v>#REF!</v>
      </c>
      <c r="EE22" s="149" t="e">
        <f t="shared" si="23"/>
        <v>#REF!</v>
      </c>
      <c r="EF22" s="149"/>
      <c r="EG22" s="149"/>
      <c r="EH22" s="149"/>
      <c r="EI22" s="149"/>
      <c r="EJ22" s="149"/>
      <c r="EK22" s="149"/>
      <c r="EL22" s="149"/>
      <c r="EM22" s="149"/>
      <c r="EN22" s="149"/>
      <c r="EP22" s="115">
        <f t="shared" si="24"/>
        <v>45266</v>
      </c>
      <c r="EQ22" s="116" t="str">
        <f t="shared" si="25"/>
        <v>13 de mayo de 2024</v>
      </c>
      <c r="ER22" s="98" t="str">
        <f t="shared" si="26"/>
        <v>Riesgos</v>
      </c>
      <c r="ES22" s="98" t="str">
        <f t="shared" si="16"/>
        <v>ID_215: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ET22" s="98" t="str">
        <f t="shared" si="17"/>
        <v>Ajuste en Identificación del riesgo
Establecimiento de controles
Evaluación de controles
Tratamiento del riesgo en el Mapa de riesgos de Fortalecimiento de la Gestión Pública</v>
      </c>
      <c r="EU22" s="98" t="str">
        <f t="shared" si="18"/>
        <v>Solicitud de cambio realizada y aprobada por la Dirección Distrital de Archivo de Bogotá a través del Aplicativo DARUMA</v>
      </c>
    </row>
    <row r="23" spans="1:151" ht="409.5" customHeight="1" x14ac:dyDescent="0.2">
      <c r="A23" s="120" t="s">
        <v>480</v>
      </c>
      <c r="B23" s="105" t="s">
        <v>481</v>
      </c>
      <c r="C23" s="105" t="s">
        <v>482</v>
      </c>
      <c r="D23" s="120" t="s">
        <v>483</v>
      </c>
      <c r="E23" s="121" t="s">
        <v>39</v>
      </c>
      <c r="F23" s="105" t="s">
        <v>514</v>
      </c>
      <c r="G23" s="121">
        <v>240</v>
      </c>
      <c r="H23" s="121" t="s">
        <v>1596</v>
      </c>
      <c r="I23" s="104" t="s">
        <v>548</v>
      </c>
      <c r="J23" s="120" t="s">
        <v>36</v>
      </c>
      <c r="K23" s="121" t="s">
        <v>365</v>
      </c>
      <c r="L23" s="105" t="s">
        <v>199</v>
      </c>
      <c r="M23" s="111" t="s">
        <v>549</v>
      </c>
      <c r="N23" s="105" t="s">
        <v>550</v>
      </c>
      <c r="O23" s="105" t="s">
        <v>551</v>
      </c>
      <c r="P23" s="105" t="s">
        <v>370</v>
      </c>
      <c r="Q23" s="105" t="s">
        <v>520</v>
      </c>
      <c r="R23" s="105" t="s">
        <v>489</v>
      </c>
      <c r="S23" s="105" t="s">
        <v>373</v>
      </c>
      <c r="T23" s="124" t="s">
        <v>374</v>
      </c>
      <c r="U23" s="122" t="s">
        <v>78</v>
      </c>
      <c r="V23" s="123">
        <v>0.8</v>
      </c>
      <c r="W23" s="122" t="s">
        <v>103</v>
      </c>
      <c r="X23" s="123">
        <v>0.6</v>
      </c>
      <c r="Y23" s="66" t="s">
        <v>409</v>
      </c>
      <c r="Z23" s="105" t="s">
        <v>552</v>
      </c>
      <c r="AA23" s="122" t="s">
        <v>144</v>
      </c>
      <c r="AB23" s="127">
        <v>4.3912253951999998E-3</v>
      </c>
      <c r="AC23" s="122" t="s">
        <v>124</v>
      </c>
      <c r="AD23" s="127">
        <v>0.25312499999999999</v>
      </c>
      <c r="AE23" s="66" t="s">
        <v>376</v>
      </c>
      <c r="AF23" s="105" t="s">
        <v>377</v>
      </c>
      <c r="AG23" s="120" t="s">
        <v>378</v>
      </c>
      <c r="AH23" s="124" t="s">
        <v>379</v>
      </c>
      <c r="AI23" s="124" t="s">
        <v>379</v>
      </c>
      <c r="AJ23" s="124" t="s">
        <v>363</v>
      </c>
      <c r="AK23" s="124" t="s">
        <v>363</v>
      </c>
      <c r="AL23" s="128" t="s">
        <v>379</v>
      </c>
      <c r="AM23" s="128" t="s">
        <v>379</v>
      </c>
      <c r="AN23" s="105" t="s">
        <v>553</v>
      </c>
      <c r="AO23" s="105" t="s">
        <v>554</v>
      </c>
      <c r="AP23" s="105" t="s">
        <v>555</v>
      </c>
      <c r="AQ23" s="106">
        <v>45266</v>
      </c>
      <c r="AR23" s="107" t="s">
        <v>556</v>
      </c>
      <c r="AS23" s="108" t="s">
        <v>557</v>
      </c>
      <c r="AT23" s="109">
        <v>45412</v>
      </c>
      <c r="AU23" s="110" t="s">
        <v>1664</v>
      </c>
      <c r="AV23" s="111"/>
      <c r="AW23" s="109"/>
      <c r="AX23" s="107"/>
      <c r="AY23" s="108"/>
      <c r="AZ23" s="109"/>
      <c r="BA23" s="110"/>
      <c r="BB23" s="111"/>
      <c r="BC23" s="109"/>
      <c r="BD23" s="107"/>
      <c r="BE23" s="108"/>
      <c r="BF23" s="109"/>
      <c r="BG23" s="110"/>
      <c r="BH23" s="111"/>
      <c r="BI23" s="109"/>
      <c r="BJ23" s="107"/>
      <c r="BK23" s="108"/>
      <c r="BL23" s="109"/>
      <c r="BM23" s="110"/>
      <c r="BN23" s="111"/>
      <c r="BO23" s="109"/>
      <c r="BP23" s="107"/>
      <c r="BQ23" s="108"/>
      <c r="BR23" s="109"/>
      <c r="BS23" s="110"/>
      <c r="BT23" s="111"/>
      <c r="BU23" s="109"/>
      <c r="BV23" s="107"/>
      <c r="BW23" s="108"/>
      <c r="BX23" s="109"/>
      <c r="BY23" s="110"/>
      <c r="BZ23" s="112"/>
      <c r="CA23" s="2">
        <f t="shared" si="0"/>
        <v>31</v>
      </c>
      <c r="CB23" s="51" t="s">
        <v>496</v>
      </c>
      <c r="CC23" s="51" t="s">
        <v>497</v>
      </c>
      <c r="CD23" s="51" t="s">
        <v>498</v>
      </c>
      <c r="CE23" s="51" t="s">
        <v>392</v>
      </c>
      <c r="CF23" s="51" t="s">
        <v>389</v>
      </c>
      <c r="CG23" s="51" t="s">
        <v>389</v>
      </c>
      <c r="CH23" s="51" t="s">
        <v>390</v>
      </c>
      <c r="CI23" s="51" t="s">
        <v>389</v>
      </c>
      <c r="CJ23" s="51" t="s">
        <v>392</v>
      </c>
      <c r="CK23" s="51"/>
      <c r="CL23" s="51" t="s">
        <v>392</v>
      </c>
      <c r="CM23" s="51" t="s">
        <v>417</v>
      </c>
      <c r="CN23" s="51" t="s">
        <v>392</v>
      </c>
      <c r="CO23" s="51" t="s">
        <v>392</v>
      </c>
      <c r="CP23" s="51" t="s">
        <v>392</v>
      </c>
      <c r="CQ23" s="51" t="s">
        <v>392</v>
      </c>
      <c r="CR23" s="51" t="s">
        <v>533</v>
      </c>
      <c r="CS23" s="51" t="s">
        <v>392</v>
      </c>
      <c r="CT23" s="51" t="s">
        <v>392</v>
      </c>
      <c r="CU23" s="51" t="s">
        <v>392</v>
      </c>
      <c r="CV23" s="51" t="s">
        <v>392</v>
      </c>
      <c r="CW23" s="51" t="s">
        <v>392</v>
      </c>
      <c r="CX23" s="51" t="s">
        <v>392</v>
      </c>
      <c r="CZ23" s="102" t="str">
        <f t="shared" si="1"/>
        <v>Gestión de procesos</v>
      </c>
      <c r="DA23" s="152" t="str">
        <f t="shared" si="2"/>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v>
      </c>
      <c r="DB23" s="152"/>
      <c r="DC23" s="152"/>
      <c r="DD23" s="152"/>
      <c r="DE23" s="152"/>
      <c r="DF23" s="152"/>
      <c r="DG23" s="152"/>
      <c r="DH23" s="102" t="str">
        <f t="shared" si="3"/>
        <v>Alto</v>
      </c>
      <c r="DI23" s="102" t="str">
        <f t="shared" si="4"/>
        <v>Bajo</v>
      </c>
      <c r="DK23" s="98" t="e">
        <f>SUM(LEN(#REF!)-LEN(SUBSTITUTE(#REF!,"- Preventivo","")))/LEN("- Preventivo")</f>
        <v>#REF!</v>
      </c>
      <c r="DL23" s="98" t="e">
        <f t="shared" si="5"/>
        <v>#REF!</v>
      </c>
      <c r="DM23" s="98" t="e">
        <f>SUM(LEN(#REF!)-LEN(SUBSTITUTE(#REF!,"- Detectivo","")))/LEN("- Detectivo")</f>
        <v>#REF!</v>
      </c>
      <c r="DN23" s="98" t="e">
        <f t="shared" si="6"/>
        <v>#REF!</v>
      </c>
      <c r="DO23" s="98" t="e">
        <f>SUM(LEN(#REF!)-LEN(SUBSTITUTE(#REF!,"- Correctivo","")))/LEN("- Correctivo")</f>
        <v>#REF!</v>
      </c>
      <c r="DP23" s="98" t="e">
        <f t="shared" si="7"/>
        <v>#REF!</v>
      </c>
      <c r="DQ23" s="98" t="e">
        <f t="shared" si="19"/>
        <v>#REF!</v>
      </c>
      <c r="DR23" s="98" t="e">
        <f t="shared" si="8"/>
        <v>#REF!</v>
      </c>
      <c r="DS23" s="98" t="e">
        <f>SUM(LEN(#REF!)-LEN(SUBSTITUTE(#REF!,"- Documentado","")))/LEN("- Documentado")</f>
        <v>#REF!</v>
      </c>
      <c r="DT23" s="98" t="e">
        <f>SUM(LEN(#REF!)-LEN(SUBSTITUTE(#REF!,"- Documentado","")))/LEN("- Documentado")</f>
        <v>#REF!</v>
      </c>
      <c r="DU23" s="98" t="e">
        <f t="shared" si="9"/>
        <v>#REF!</v>
      </c>
      <c r="DV23" s="98" t="e">
        <f>SUM(LEN(#REF!)-LEN(SUBSTITUTE(#REF!,"- Continua","")))/LEN("- Continua")</f>
        <v>#REF!</v>
      </c>
      <c r="DW23" s="98" t="e">
        <f>SUM(LEN(#REF!)-LEN(SUBSTITUTE(#REF!,"- Continua","")))/LEN("- Continua")</f>
        <v>#REF!</v>
      </c>
      <c r="DX23" s="98" t="e">
        <f t="shared" si="10"/>
        <v>#REF!</v>
      </c>
      <c r="DY23" s="98" t="e">
        <f>SUM(LEN(#REF!)-LEN(SUBSTITUTE(#REF!,"- Con registro","")))/LEN("- Con registro")</f>
        <v>#REF!</v>
      </c>
      <c r="DZ23" s="98" t="e">
        <f>SUM(LEN(#REF!)-LEN(SUBSTITUTE(#REF!,"- Con registro","")))/LEN("- Con registro")</f>
        <v>#REF!</v>
      </c>
      <c r="EA23" s="98" t="e">
        <f t="shared" si="11"/>
        <v>#REF!</v>
      </c>
      <c r="EB23" s="101" t="e">
        <f t="shared" si="20"/>
        <v>#REF!</v>
      </c>
      <c r="EC23" s="101" t="e">
        <f t="shared" si="21"/>
        <v>#REF!</v>
      </c>
      <c r="ED23" s="129" t="e">
        <f t="shared" si="22"/>
        <v>#REF!</v>
      </c>
      <c r="EE23" s="149" t="e">
        <f t="shared" si="23"/>
        <v>#REF!</v>
      </c>
      <c r="EF23" s="149"/>
      <c r="EG23" s="149"/>
      <c r="EH23" s="149"/>
      <c r="EI23" s="149"/>
      <c r="EJ23" s="149"/>
      <c r="EK23" s="149"/>
      <c r="EL23" s="149"/>
      <c r="EM23" s="149"/>
      <c r="EN23" s="149"/>
      <c r="EP23" s="115">
        <f t="shared" si="24"/>
        <v>45266</v>
      </c>
      <c r="EQ23" s="116" t="str">
        <f t="shared" si="25"/>
        <v>13 de mayo de 2024</v>
      </c>
      <c r="ER23" s="98" t="str">
        <f t="shared" si="26"/>
        <v>Riesgos</v>
      </c>
      <c r="ES23" s="98" t="str">
        <f t="shared" si="16"/>
        <v>ID_240: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v>
      </c>
      <c r="ET23" s="98" t="str">
        <f t="shared" si="17"/>
        <v>Ajuste en Identificación del riesgo
Análisis antes de controles
Establecimiento de controles
 en el Mapa de riesgos de Fortalecimiento de la Gestión Pública</v>
      </c>
      <c r="EU23" s="98" t="str">
        <f t="shared" si="18"/>
        <v>Solicitud de cambio realizada y aprobada por la Dirección Distrital de Archivo de Bogotá a través del Aplicativo DARUMA</v>
      </c>
    </row>
    <row r="24" spans="1:151" ht="399.95" customHeight="1" x14ac:dyDescent="0.2">
      <c r="A24" s="120" t="s">
        <v>480</v>
      </c>
      <c r="B24" s="105" t="s">
        <v>481</v>
      </c>
      <c r="C24" s="105" t="s">
        <v>482</v>
      </c>
      <c r="D24" s="120" t="s">
        <v>483</v>
      </c>
      <c r="E24" s="121" t="s">
        <v>39</v>
      </c>
      <c r="F24" s="105" t="s">
        <v>558</v>
      </c>
      <c r="G24" s="121">
        <v>241</v>
      </c>
      <c r="H24" s="121" t="s">
        <v>1597</v>
      </c>
      <c r="I24" s="104" t="s">
        <v>559</v>
      </c>
      <c r="J24" s="120" t="s">
        <v>36</v>
      </c>
      <c r="K24" s="121" t="s">
        <v>365</v>
      </c>
      <c r="L24" s="125" t="s">
        <v>199</v>
      </c>
      <c r="M24" s="111" t="s">
        <v>560</v>
      </c>
      <c r="N24" s="105" t="s">
        <v>561</v>
      </c>
      <c r="O24" s="105" t="s">
        <v>562</v>
      </c>
      <c r="P24" s="105" t="s">
        <v>370</v>
      </c>
      <c r="Q24" s="105" t="s">
        <v>563</v>
      </c>
      <c r="R24" s="105" t="s">
        <v>564</v>
      </c>
      <c r="S24" s="105" t="s">
        <v>373</v>
      </c>
      <c r="T24" s="105" t="s">
        <v>374</v>
      </c>
      <c r="U24" s="122" t="s">
        <v>102</v>
      </c>
      <c r="V24" s="123">
        <v>0.6</v>
      </c>
      <c r="W24" s="122" t="s">
        <v>124</v>
      </c>
      <c r="X24" s="123">
        <v>0.4</v>
      </c>
      <c r="Y24" s="66" t="s">
        <v>86</v>
      </c>
      <c r="Z24" s="105" t="s">
        <v>565</v>
      </c>
      <c r="AA24" s="122" t="s">
        <v>144</v>
      </c>
      <c r="AB24" s="127">
        <v>0.1512</v>
      </c>
      <c r="AC24" s="122" t="s">
        <v>124</v>
      </c>
      <c r="AD24" s="127">
        <v>0.22500000000000003</v>
      </c>
      <c r="AE24" s="66" t="s">
        <v>376</v>
      </c>
      <c r="AF24" s="105" t="s">
        <v>566</v>
      </c>
      <c r="AG24" s="120" t="s">
        <v>378</v>
      </c>
      <c r="AH24" s="105" t="s">
        <v>379</v>
      </c>
      <c r="AI24" s="105" t="s">
        <v>379</v>
      </c>
      <c r="AJ24" s="105" t="s">
        <v>363</v>
      </c>
      <c r="AK24" s="105" t="s">
        <v>363</v>
      </c>
      <c r="AL24" s="105" t="s">
        <v>379</v>
      </c>
      <c r="AM24" s="105" t="s">
        <v>379</v>
      </c>
      <c r="AN24" s="105" t="s">
        <v>567</v>
      </c>
      <c r="AO24" s="105" t="s">
        <v>568</v>
      </c>
      <c r="AP24" s="105" t="s">
        <v>569</v>
      </c>
      <c r="AQ24" s="106">
        <v>45266</v>
      </c>
      <c r="AR24" s="107" t="s">
        <v>570</v>
      </c>
      <c r="AS24" s="108" t="s">
        <v>571</v>
      </c>
      <c r="AT24" s="109"/>
      <c r="AU24" s="110"/>
      <c r="AV24" s="111"/>
      <c r="AW24" s="109"/>
      <c r="AX24" s="107"/>
      <c r="AY24" s="108"/>
      <c r="AZ24" s="109"/>
      <c r="BA24" s="110"/>
      <c r="BB24" s="111"/>
      <c r="BC24" s="109"/>
      <c r="BD24" s="107"/>
      <c r="BE24" s="108"/>
      <c r="BF24" s="109"/>
      <c r="BG24" s="110"/>
      <c r="BH24" s="111"/>
      <c r="BI24" s="109"/>
      <c r="BJ24" s="107"/>
      <c r="BK24" s="108"/>
      <c r="BL24" s="109"/>
      <c r="BM24" s="110"/>
      <c r="BN24" s="111"/>
      <c r="BO24" s="109"/>
      <c r="BP24" s="107"/>
      <c r="BQ24" s="108"/>
      <c r="BR24" s="109"/>
      <c r="BS24" s="110"/>
      <c r="BT24" s="111"/>
      <c r="BU24" s="109"/>
      <c r="BV24" s="107"/>
      <c r="BW24" s="108"/>
      <c r="BX24" s="109"/>
      <c r="BY24" s="110"/>
      <c r="BZ24" s="112"/>
      <c r="CA24" s="2">
        <f t="shared" si="0"/>
        <v>33</v>
      </c>
      <c r="CB24" s="51" t="s">
        <v>572</v>
      </c>
      <c r="CC24" s="51" t="s">
        <v>573</v>
      </c>
      <c r="CD24" s="51" t="s">
        <v>498</v>
      </c>
      <c r="CE24" s="51" t="s">
        <v>388</v>
      </c>
      <c r="CF24" s="51" t="s">
        <v>389</v>
      </c>
      <c r="CG24" s="51" t="s">
        <v>389</v>
      </c>
      <c r="CH24" s="51" t="s">
        <v>390</v>
      </c>
      <c r="CI24" s="51" t="s">
        <v>389</v>
      </c>
      <c r="CJ24" s="51" t="s">
        <v>392</v>
      </c>
      <c r="CK24" s="51"/>
      <c r="CL24" s="51" t="s">
        <v>392</v>
      </c>
      <c r="CM24" s="51" t="s">
        <v>392</v>
      </c>
      <c r="CN24" s="51" t="s">
        <v>392</v>
      </c>
      <c r="CO24" s="51" t="s">
        <v>392</v>
      </c>
      <c r="CP24" s="51" t="s">
        <v>392</v>
      </c>
      <c r="CQ24" s="51" t="s">
        <v>392</v>
      </c>
      <c r="CR24" s="51" t="s">
        <v>499</v>
      </c>
      <c r="CS24" s="51" t="s">
        <v>392</v>
      </c>
      <c r="CT24" s="51" t="s">
        <v>392</v>
      </c>
      <c r="CU24" s="51" t="s">
        <v>392</v>
      </c>
      <c r="CV24" s="51" t="s">
        <v>392</v>
      </c>
      <c r="CW24" s="51" t="s">
        <v>392</v>
      </c>
      <c r="CX24" s="51" t="s">
        <v>392</v>
      </c>
      <c r="CZ24" s="102" t="str">
        <f t="shared" si="1"/>
        <v>Gestión de procesos</v>
      </c>
      <c r="DA24" s="152" t="str">
        <f t="shared" si="2"/>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v>
      </c>
      <c r="DB24" s="152"/>
      <c r="DC24" s="152"/>
      <c r="DD24" s="152"/>
      <c r="DE24" s="152"/>
      <c r="DF24" s="152"/>
      <c r="DG24" s="152"/>
      <c r="DH24" s="102" t="str">
        <f t="shared" si="3"/>
        <v>Moderado</v>
      </c>
      <c r="DI24" s="102" t="str">
        <f t="shared" si="4"/>
        <v>Bajo</v>
      </c>
      <c r="DK24" s="98" t="e">
        <f>SUM(LEN(#REF!)-LEN(SUBSTITUTE(#REF!,"- Preventivo","")))/LEN("- Preventivo")</f>
        <v>#REF!</v>
      </c>
      <c r="DL24" s="98" t="e">
        <f t="shared" si="5"/>
        <v>#REF!</v>
      </c>
      <c r="DM24" s="98" t="e">
        <f>SUM(LEN(#REF!)-LEN(SUBSTITUTE(#REF!,"- Detectivo","")))/LEN("- Detectivo")</f>
        <v>#REF!</v>
      </c>
      <c r="DN24" s="98" t="e">
        <f t="shared" si="6"/>
        <v>#REF!</v>
      </c>
      <c r="DO24" s="98" t="e">
        <f>SUM(LEN(#REF!)-LEN(SUBSTITUTE(#REF!,"- Correctivo","")))/LEN("- Correctivo")</f>
        <v>#REF!</v>
      </c>
      <c r="DP24" s="98" t="e">
        <f t="shared" si="7"/>
        <v>#REF!</v>
      </c>
      <c r="DQ24" s="98" t="e">
        <f t="shared" si="19"/>
        <v>#REF!</v>
      </c>
      <c r="DR24" s="98" t="e">
        <f t="shared" si="8"/>
        <v>#REF!</v>
      </c>
      <c r="DS24" s="98" t="e">
        <f>SUM(LEN(#REF!)-LEN(SUBSTITUTE(#REF!,"- Documentado","")))/LEN("- Documentado")</f>
        <v>#REF!</v>
      </c>
      <c r="DT24" s="98" t="e">
        <f>SUM(LEN(#REF!)-LEN(SUBSTITUTE(#REF!,"- Documentado","")))/LEN("- Documentado")</f>
        <v>#REF!</v>
      </c>
      <c r="DU24" s="98" t="e">
        <f t="shared" si="9"/>
        <v>#REF!</v>
      </c>
      <c r="DV24" s="98" t="e">
        <f>SUM(LEN(#REF!)-LEN(SUBSTITUTE(#REF!,"- Continua","")))/LEN("- Continua")</f>
        <v>#REF!</v>
      </c>
      <c r="DW24" s="98" t="e">
        <f>SUM(LEN(#REF!)-LEN(SUBSTITUTE(#REF!,"- Continua","")))/LEN("- Continua")</f>
        <v>#REF!</v>
      </c>
      <c r="DX24" s="98" t="e">
        <f t="shared" si="10"/>
        <v>#REF!</v>
      </c>
      <c r="DY24" s="98" t="e">
        <f>SUM(LEN(#REF!)-LEN(SUBSTITUTE(#REF!,"- Con registro","")))/LEN("- Con registro")</f>
        <v>#REF!</v>
      </c>
      <c r="DZ24" s="98" t="e">
        <f>SUM(LEN(#REF!)-LEN(SUBSTITUTE(#REF!,"- Con registro","")))/LEN("- Con registro")</f>
        <v>#REF!</v>
      </c>
      <c r="EA24" s="98" t="e">
        <f t="shared" si="11"/>
        <v>#REF!</v>
      </c>
      <c r="EB24" s="101" t="e">
        <f t="shared" si="20"/>
        <v>#REF!</v>
      </c>
      <c r="EC24" s="101" t="e">
        <f t="shared" si="21"/>
        <v>#REF!</v>
      </c>
      <c r="ED24" s="129" t="e">
        <f t="shared" si="22"/>
        <v>#REF!</v>
      </c>
      <c r="EE24" s="149" t="e">
        <f t="shared" si="23"/>
        <v>#REF!</v>
      </c>
      <c r="EF24" s="149"/>
      <c r="EG24" s="149"/>
      <c r="EH24" s="149"/>
      <c r="EI24" s="149"/>
      <c r="EJ24" s="149"/>
      <c r="EK24" s="149"/>
      <c r="EL24" s="149"/>
      <c r="EM24" s="149"/>
      <c r="EN24" s="149"/>
      <c r="EP24" s="115">
        <f t="shared" si="24"/>
        <v>45266</v>
      </c>
      <c r="EQ24" s="116" t="str">
        <f t="shared" si="25"/>
        <v>13 de mayo de 2024</v>
      </c>
      <c r="ER24" s="98" t="str">
        <f t="shared" si="26"/>
        <v>Riesgos</v>
      </c>
      <c r="ES24" s="98" t="str">
        <f t="shared" si="16"/>
        <v>ID_241: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v>
      </c>
      <c r="ET24" s="98" t="str">
        <f t="shared" si="17"/>
        <v>Ajuste en Identificación del riesgo
 en el Mapa de riesgos de Fortalecimiento de la Gestión Pública</v>
      </c>
      <c r="EU24" s="98" t="str">
        <f t="shared" si="18"/>
        <v>Solicitud de cambio realizada y aprobada por la Dirección Distrital de Archivo de Bogotá a través del Aplicativo DARUMA</v>
      </c>
    </row>
    <row r="25" spans="1:151" ht="399.95" customHeight="1" x14ac:dyDescent="0.2">
      <c r="A25" s="120" t="s">
        <v>480</v>
      </c>
      <c r="B25" s="105" t="s">
        <v>481</v>
      </c>
      <c r="C25" s="105" t="s">
        <v>482</v>
      </c>
      <c r="D25" s="120" t="s">
        <v>483</v>
      </c>
      <c r="E25" s="121" t="s">
        <v>39</v>
      </c>
      <c r="F25" s="105" t="s">
        <v>574</v>
      </c>
      <c r="G25" s="121">
        <v>242</v>
      </c>
      <c r="H25" s="121" t="s">
        <v>1598</v>
      </c>
      <c r="I25" s="104" t="s">
        <v>575</v>
      </c>
      <c r="J25" s="120" t="s">
        <v>36</v>
      </c>
      <c r="K25" s="121" t="s">
        <v>365</v>
      </c>
      <c r="L25" s="105" t="s">
        <v>199</v>
      </c>
      <c r="M25" s="111" t="s">
        <v>576</v>
      </c>
      <c r="N25" s="105" t="s">
        <v>577</v>
      </c>
      <c r="O25" s="105" t="s">
        <v>578</v>
      </c>
      <c r="P25" s="105" t="s">
        <v>370</v>
      </c>
      <c r="Q25" s="105" t="s">
        <v>579</v>
      </c>
      <c r="R25" s="105" t="s">
        <v>489</v>
      </c>
      <c r="S25" s="105" t="s">
        <v>373</v>
      </c>
      <c r="T25" s="105" t="s">
        <v>374</v>
      </c>
      <c r="U25" s="122" t="s">
        <v>102</v>
      </c>
      <c r="V25" s="123">
        <v>0.6</v>
      </c>
      <c r="W25" s="122" t="s">
        <v>124</v>
      </c>
      <c r="X25" s="123">
        <v>0.4</v>
      </c>
      <c r="Y25" s="66" t="s">
        <v>86</v>
      </c>
      <c r="Z25" s="105" t="s">
        <v>580</v>
      </c>
      <c r="AA25" s="122" t="s">
        <v>144</v>
      </c>
      <c r="AB25" s="127">
        <v>8.2994159969279992E-4</v>
      </c>
      <c r="AC25" s="122" t="s">
        <v>124</v>
      </c>
      <c r="AD25" s="127">
        <v>0.22500000000000003</v>
      </c>
      <c r="AE25" s="66" t="s">
        <v>376</v>
      </c>
      <c r="AF25" s="105" t="s">
        <v>566</v>
      </c>
      <c r="AG25" s="120" t="s">
        <v>378</v>
      </c>
      <c r="AH25" s="105" t="s">
        <v>379</v>
      </c>
      <c r="AI25" s="105" t="s">
        <v>379</v>
      </c>
      <c r="AJ25" s="105" t="s">
        <v>363</v>
      </c>
      <c r="AK25" s="105" t="s">
        <v>363</v>
      </c>
      <c r="AL25" s="105" t="s">
        <v>379</v>
      </c>
      <c r="AM25" s="105" t="s">
        <v>379</v>
      </c>
      <c r="AN25" s="105" t="s">
        <v>581</v>
      </c>
      <c r="AO25" s="105" t="s">
        <v>582</v>
      </c>
      <c r="AP25" s="105" t="s">
        <v>583</v>
      </c>
      <c r="AQ25" s="106">
        <v>45266</v>
      </c>
      <c r="AR25" s="107" t="s">
        <v>556</v>
      </c>
      <c r="AS25" s="108" t="s">
        <v>584</v>
      </c>
      <c r="AT25" s="109">
        <v>45412</v>
      </c>
      <c r="AU25" s="110" t="s">
        <v>1665</v>
      </c>
      <c r="AV25" s="111"/>
      <c r="AW25" s="109"/>
      <c r="AX25" s="107"/>
      <c r="AY25" s="108"/>
      <c r="AZ25" s="109"/>
      <c r="BA25" s="110"/>
      <c r="BB25" s="111"/>
      <c r="BC25" s="109"/>
      <c r="BD25" s="107"/>
      <c r="BE25" s="108"/>
      <c r="BF25" s="109"/>
      <c r="BG25" s="110"/>
      <c r="BH25" s="111"/>
      <c r="BI25" s="109"/>
      <c r="BJ25" s="107"/>
      <c r="BK25" s="108"/>
      <c r="BL25" s="109"/>
      <c r="BM25" s="110"/>
      <c r="BN25" s="111"/>
      <c r="BO25" s="109"/>
      <c r="BP25" s="107"/>
      <c r="BQ25" s="108"/>
      <c r="BR25" s="109"/>
      <c r="BS25" s="110"/>
      <c r="BT25" s="111"/>
      <c r="BU25" s="109"/>
      <c r="BV25" s="107"/>
      <c r="BW25" s="108"/>
      <c r="BX25" s="109"/>
      <c r="BY25" s="110"/>
      <c r="BZ25" s="112"/>
      <c r="CA25" s="2">
        <f t="shared" si="0"/>
        <v>31</v>
      </c>
      <c r="CB25" s="51" t="s">
        <v>572</v>
      </c>
      <c r="CC25" s="51" t="s">
        <v>573</v>
      </c>
      <c r="CD25" s="51" t="s">
        <v>498</v>
      </c>
      <c r="CE25" s="51" t="s">
        <v>388</v>
      </c>
      <c r="CF25" s="51" t="s">
        <v>389</v>
      </c>
      <c r="CG25" s="51" t="s">
        <v>389</v>
      </c>
      <c r="CH25" s="51" t="s">
        <v>390</v>
      </c>
      <c r="CI25" s="51" t="s">
        <v>389</v>
      </c>
      <c r="CJ25" s="51" t="s">
        <v>392</v>
      </c>
      <c r="CK25" s="51"/>
      <c r="CL25" s="51" t="s">
        <v>392</v>
      </c>
      <c r="CM25" s="51" t="s">
        <v>392</v>
      </c>
      <c r="CN25" s="51" t="s">
        <v>392</v>
      </c>
      <c r="CO25" s="51" t="s">
        <v>392</v>
      </c>
      <c r="CP25" s="51" t="s">
        <v>392</v>
      </c>
      <c r="CQ25" s="51" t="s">
        <v>392</v>
      </c>
      <c r="CR25" s="51" t="s">
        <v>499</v>
      </c>
      <c r="CS25" s="51" t="s">
        <v>392</v>
      </c>
      <c r="CT25" s="51" t="s">
        <v>392</v>
      </c>
      <c r="CU25" s="51" t="s">
        <v>392</v>
      </c>
      <c r="CV25" s="51" t="s">
        <v>392</v>
      </c>
      <c r="CW25" s="51" t="s">
        <v>392</v>
      </c>
      <c r="CX25" s="51" t="s">
        <v>392</v>
      </c>
      <c r="CZ25" s="102" t="str">
        <f t="shared" si="1"/>
        <v>Gestión de procesos</v>
      </c>
      <c r="DA25" s="152" t="str">
        <f t="shared" si="2"/>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v>
      </c>
      <c r="DB25" s="152"/>
      <c r="DC25" s="152"/>
      <c r="DD25" s="152"/>
      <c r="DE25" s="152"/>
      <c r="DF25" s="152"/>
      <c r="DG25" s="152"/>
      <c r="DH25" s="102" t="str">
        <f t="shared" si="3"/>
        <v>Moderado</v>
      </c>
      <c r="DI25" s="102" t="str">
        <f t="shared" si="4"/>
        <v>Bajo</v>
      </c>
      <c r="DK25" s="98" t="e">
        <f>SUM(LEN(#REF!)-LEN(SUBSTITUTE(#REF!,"- Preventivo","")))/LEN("- Preventivo")</f>
        <v>#REF!</v>
      </c>
      <c r="DL25" s="98" t="e">
        <f t="shared" si="5"/>
        <v>#REF!</v>
      </c>
      <c r="DM25" s="98" t="e">
        <f>SUM(LEN(#REF!)-LEN(SUBSTITUTE(#REF!,"- Detectivo","")))/LEN("- Detectivo")</f>
        <v>#REF!</v>
      </c>
      <c r="DN25" s="98" t="e">
        <f t="shared" si="6"/>
        <v>#REF!</v>
      </c>
      <c r="DO25" s="98" t="e">
        <f>SUM(LEN(#REF!)-LEN(SUBSTITUTE(#REF!,"- Correctivo","")))/LEN("- Correctivo")</f>
        <v>#REF!</v>
      </c>
      <c r="DP25" s="98" t="e">
        <f t="shared" si="7"/>
        <v>#REF!</v>
      </c>
      <c r="DQ25" s="98" t="e">
        <f t="shared" si="19"/>
        <v>#REF!</v>
      </c>
      <c r="DR25" s="98" t="e">
        <f t="shared" si="8"/>
        <v>#REF!</v>
      </c>
      <c r="DS25" s="98" t="e">
        <f>SUM(LEN(#REF!)-LEN(SUBSTITUTE(#REF!,"- Documentado","")))/LEN("- Documentado")</f>
        <v>#REF!</v>
      </c>
      <c r="DT25" s="98" t="e">
        <f>SUM(LEN(#REF!)-LEN(SUBSTITUTE(#REF!,"- Documentado","")))/LEN("- Documentado")</f>
        <v>#REF!</v>
      </c>
      <c r="DU25" s="98" t="e">
        <f t="shared" si="9"/>
        <v>#REF!</v>
      </c>
      <c r="DV25" s="98" t="e">
        <f>SUM(LEN(#REF!)-LEN(SUBSTITUTE(#REF!,"- Continua","")))/LEN("- Continua")</f>
        <v>#REF!</v>
      </c>
      <c r="DW25" s="98" t="e">
        <f>SUM(LEN(#REF!)-LEN(SUBSTITUTE(#REF!,"- Continua","")))/LEN("- Continua")</f>
        <v>#REF!</v>
      </c>
      <c r="DX25" s="98" t="e">
        <f t="shared" si="10"/>
        <v>#REF!</v>
      </c>
      <c r="DY25" s="98" t="e">
        <f>SUM(LEN(#REF!)-LEN(SUBSTITUTE(#REF!,"- Con registro","")))/LEN("- Con registro")</f>
        <v>#REF!</v>
      </c>
      <c r="DZ25" s="98" t="e">
        <f>SUM(LEN(#REF!)-LEN(SUBSTITUTE(#REF!,"- Con registro","")))/LEN("- Con registro")</f>
        <v>#REF!</v>
      </c>
      <c r="EA25" s="98" t="e">
        <f t="shared" si="11"/>
        <v>#REF!</v>
      </c>
      <c r="EB25" s="101" t="e">
        <f t="shared" si="20"/>
        <v>#REF!</v>
      </c>
      <c r="EC25" s="101" t="e">
        <f t="shared" si="21"/>
        <v>#REF!</v>
      </c>
      <c r="ED25" s="129" t="e">
        <f t="shared" si="22"/>
        <v>#REF!</v>
      </c>
      <c r="EE25" s="149" t="e">
        <f t="shared" si="23"/>
        <v>#REF!</v>
      </c>
      <c r="EF25" s="149"/>
      <c r="EG25" s="149"/>
      <c r="EH25" s="149"/>
      <c r="EI25" s="149"/>
      <c r="EJ25" s="149"/>
      <c r="EK25" s="149"/>
      <c r="EL25" s="149"/>
      <c r="EM25" s="149"/>
      <c r="EN25" s="149"/>
      <c r="EP25" s="115">
        <f t="shared" si="24"/>
        <v>45266</v>
      </c>
      <c r="EQ25" s="116" t="str">
        <f t="shared" si="25"/>
        <v>13 de mayo de 2024</v>
      </c>
      <c r="ER25" s="98" t="str">
        <f t="shared" si="26"/>
        <v>Riesgos</v>
      </c>
      <c r="ES25" s="98" t="str">
        <f t="shared" si="16"/>
        <v>ID_242: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v>
      </c>
      <c r="ET25" s="98" t="str">
        <f t="shared" si="17"/>
        <v>Ajuste en Identificación del riesgo
Análisis antes de controles
Establecimiento de controles
 en el Mapa de riesgos de Fortalecimiento de la Gestión Pública</v>
      </c>
      <c r="EU25" s="98" t="str">
        <f t="shared" si="18"/>
        <v>Solicitud de cambio realizada y aprobada por la Dirección Distrital de Archivo de Bogotá a través del Aplicativo DARUMA</v>
      </c>
    </row>
    <row r="26" spans="1:151" ht="399.95" customHeight="1" x14ac:dyDescent="0.2">
      <c r="A26" s="120" t="s">
        <v>480</v>
      </c>
      <c r="B26" s="105" t="s">
        <v>481</v>
      </c>
      <c r="C26" s="105" t="s">
        <v>482</v>
      </c>
      <c r="D26" s="120" t="s">
        <v>483</v>
      </c>
      <c r="E26" s="121" t="s">
        <v>39</v>
      </c>
      <c r="F26" s="105" t="s">
        <v>585</v>
      </c>
      <c r="G26" s="121">
        <v>243</v>
      </c>
      <c r="H26" s="121" t="s">
        <v>1599</v>
      </c>
      <c r="I26" s="104" t="s">
        <v>586</v>
      </c>
      <c r="J26" s="120" t="s">
        <v>36</v>
      </c>
      <c r="K26" s="121" t="s">
        <v>365</v>
      </c>
      <c r="L26" s="125" t="s">
        <v>171</v>
      </c>
      <c r="M26" s="111" t="s">
        <v>587</v>
      </c>
      <c r="N26" s="105" t="s">
        <v>588</v>
      </c>
      <c r="O26" s="105" t="s">
        <v>589</v>
      </c>
      <c r="P26" s="105" t="s">
        <v>370</v>
      </c>
      <c r="Q26" s="105" t="s">
        <v>590</v>
      </c>
      <c r="R26" s="105" t="s">
        <v>489</v>
      </c>
      <c r="S26" s="105" t="s">
        <v>373</v>
      </c>
      <c r="T26" s="105" t="s">
        <v>374</v>
      </c>
      <c r="U26" s="122" t="s">
        <v>102</v>
      </c>
      <c r="V26" s="123">
        <v>0.6</v>
      </c>
      <c r="W26" s="122" t="s">
        <v>124</v>
      </c>
      <c r="X26" s="123">
        <v>0.4</v>
      </c>
      <c r="Y26" s="66" t="s">
        <v>86</v>
      </c>
      <c r="Z26" s="105" t="s">
        <v>591</v>
      </c>
      <c r="AA26" s="122" t="s">
        <v>144</v>
      </c>
      <c r="AB26" s="127">
        <v>0.12348000000000001</v>
      </c>
      <c r="AC26" s="122" t="s">
        <v>145</v>
      </c>
      <c r="AD26" s="127">
        <v>0.16875000000000001</v>
      </c>
      <c r="AE26" s="66" t="s">
        <v>376</v>
      </c>
      <c r="AF26" s="105" t="s">
        <v>592</v>
      </c>
      <c r="AG26" s="120" t="s">
        <v>378</v>
      </c>
      <c r="AH26" s="105" t="s">
        <v>379</v>
      </c>
      <c r="AI26" s="105" t="s">
        <v>379</v>
      </c>
      <c r="AJ26" s="105" t="s">
        <v>363</v>
      </c>
      <c r="AK26" s="105" t="s">
        <v>363</v>
      </c>
      <c r="AL26" s="105" t="s">
        <v>379</v>
      </c>
      <c r="AM26" s="105" t="s">
        <v>379</v>
      </c>
      <c r="AN26" s="105" t="s">
        <v>593</v>
      </c>
      <c r="AO26" s="105" t="s">
        <v>594</v>
      </c>
      <c r="AP26" s="105" t="s">
        <v>595</v>
      </c>
      <c r="AQ26" s="106">
        <v>45266</v>
      </c>
      <c r="AR26" s="107" t="s">
        <v>570</v>
      </c>
      <c r="AS26" s="108" t="s">
        <v>596</v>
      </c>
      <c r="AT26" s="109"/>
      <c r="AU26" s="110"/>
      <c r="AV26" s="111"/>
      <c r="AW26" s="109"/>
      <c r="AX26" s="107"/>
      <c r="AY26" s="108"/>
      <c r="AZ26" s="109"/>
      <c r="BA26" s="110"/>
      <c r="BB26" s="111"/>
      <c r="BC26" s="109"/>
      <c r="BD26" s="107"/>
      <c r="BE26" s="108"/>
      <c r="BF26" s="109"/>
      <c r="BG26" s="110"/>
      <c r="BH26" s="111"/>
      <c r="BI26" s="109"/>
      <c r="BJ26" s="107"/>
      <c r="BK26" s="108"/>
      <c r="BL26" s="109"/>
      <c r="BM26" s="110"/>
      <c r="BN26" s="111"/>
      <c r="BO26" s="109"/>
      <c r="BP26" s="107"/>
      <c r="BQ26" s="108"/>
      <c r="BR26" s="109"/>
      <c r="BS26" s="110"/>
      <c r="BT26" s="111"/>
      <c r="BU26" s="109"/>
      <c r="BV26" s="107"/>
      <c r="BW26" s="108"/>
      <c r="BX26" s="109"/>
      <c r="BY26" s="110"/>
      <c r="BZ26" s="112"/>
      <c r="CA26" s="2">
        <f t="shared" si="0"/>
        <v>33</v>
      </c>
      <c r="CB26" s="51" t="s">
        <v>597</v>
      </c>
      <c r="CC26" s="51" t="s">
        <v>598</v>
      </c>
      <c r="CD26" s="51" t="s">
        <v>498</v>
      </c>
      <c r="CE26" s="51" t="s">
        <v>388</v>
      </c>
      <c r="CF26" s="51" t="s">
        <v>389</v>
      </c>
      <c r="CG26" s="51" t="s">
        <v>389</v>
      </c>
      <c r="CH26" s="51" t="s">
        <v>390</v>
      </c>
      <c r="CI26" s="51" t="s">
        <v>389</v>
      </c>
      <c r="CJ26" s="51" t="s">
        <v>440</v>
      </c>
      <c r="CK26" s="51"/>
      <c r="CL26" s="51" t="s">
        <v>392</v>
      </c>
      <c r="CM26" s="51" t="s">
        <v>478</v>
      </c>
      <c r="CN26" s="51" t="s">
        <v>392</v>
      </c>
      <c r="CO26" s="51" t="s">
        <v>392</v>
      </c>
      <c r="CP26" s="51" t="s">
        <v>392</v>
      </c>
      <c r="CQ26" s="51" t="s">
        <v>392</v>
      </c>
      <c r="CR26" s="51" t="s">
        <v>599</v>
      </c>
      <c r="CS26" s="51" t="s">
        <v>392</v>
      </c>
      <c r="CT26" s="51" t="s">
        <v>392</v>
      </c>
      <c r="CU26" s="51" t="s">
        <v>392</v>
      </c>
      <c r="CV26" s="51" t="s">
        <v>392</v>
      </c>
      <c r="CW26" s="51" t="s">
        <v>392</v>
      </c>
      <c r="CX26" s="51" t="s">
        <v>392</v>
      </c>
      <c r="CZ26" s="102" t="str">
        <f t="shared" si="1"/>
        <v>Gestión de procesos</v>
      </c>
      <c r="DA26" s="152" t="str">
        <f t="shared" si="2"/>
        <v>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v>
      </c>
      <c r="DB26" s="152"/>
      <c r="DC26" s="152"/>
      <c r="DD26" s="152"/>
      <c r="DE26" s="152"/>
      <c r="DF26" s="152"/>
      <c r="DG26" s="152"/>
      <c r="DH26" s="102" t="str">
        <f t="shared" si="3"/>
        <v>Moderado</v>
      </c>
      <c r="DI26" s="102" t="str">
        <f t="shared" si="4"/>
        <v>Bajo</v>
      </c>
      <c r="DK26" s="98" t="e">
        <f>SUM(LEN(#REF!)-LEN(SUBSTITUTE(#REF!,"- Preventivo","")))/LEN("- Preventivo")</f>
        <v>#REF!</v>
      </c>
      <c r="DL26" s="98" t="e">
        <f t="shared" si="5"/>
        <v>#REF!</v>
      </c>
      <c r="DM26" s="98" t="e">
        <f>SUM(LEN(#REF!)-LEN(SUBSTITUTE(#REF!,"- Detectivo","")))/LEN("- Detectivo")</f>
        <v>#REF!</v>
      </c>
      <c r="DN26" s="98" t="e">
        <f t="shared" si="6"/>
        <v>#REF!</v>
      </c>
      <c r="DO26" s="98" t="e">
        <f>SUM(LEN(#REF!)-LEN(SUBSTITUTE(#REF!,"- Correctivo","")))/LEN("- Correctivo")</f>
        <v>#REF!</v>
      </c>
      <c r="DP26" s="98" t="e">
        <f t="shared" si="7"/>
        <v>#REF!</v>
      </c>
      <c r="DQ26" s="98" t="e">
        <f t="shared" si="19"/>
        <v>#REF!</v>
      </c>
      <c r="DR26" s="98" t="e">
        <f t="shared" si="8"/>
        <v>#REF!</v>
      </c>
      <c r="DS26" s="98" t="e">
        <f>SUM(LEN(#REF!)-LEN(SUBSTITUTE(#REF!,"- Documentado","")))/LEN("- Documentado")</f>
        <v>#REF!</v>
      </c>
      <c r="DT26" s="98" t="e">
        <f>SUM(LEN(#REF!)-LEN(SUBSTITUTE(#REF!,"- Documentado","")))/LEN("- Documentado")</f>
        <v>#REF!</v>
      </c>
      <c r="DU26" s="98" t="e">
        <f t="shared" si="9"/>
        <v>#REF!</v>
      </c>
      <c r="DV26" s="98" t="e">
        <f>SUM(LEN(#REF!)-LEN(SUBSTITUTE(#REF!,"- Continua","")))/LEN("- Continua")</f>
        <v>#REF!</v>
      </c>
      <c r="DW26" s="98" t="e">
        <f>SUM(LEN(#REF!)-LEN(SUBSTITUTE(#REF!,"- Continua","")))/LEN("- Continua")</f>
        <v>#REF!</v>
      </c>
      <c r="DX26" s="98" t="e">
        <f t="shared" si="10"/>
        <v>#REF!</v>
      </c>
      <c r="DY26" s="98" t="e">
        <f>SUM(LEN(#REF!)-LEN(SUBSTITUTE(#REF!,"- Con registro","")))/LEN("- Con registro")</f>
        <v>#REF!</v>
      </c>
      <c r="DZ26" s="98" t="e">
        <f>SUM(LEN(#REF!)-LEN(SUBSTITUTE(#REF!,"- Con registro","")))/LEN("- Con registro")</f>
        <v>#REF!</v>
      </c>
      <c r="EA26" s="98" t="e">
        <f t="shared" si="11"/>
        <v>#REF!</v>
      </c>
      <c r="EB26" s="101" t="e">
        <f t="shared" si="20"/>
        <v>#REF!</v>
      </c>
      <c r="EC26" s="101" t="e">
        <f t="shared" si="21"/>
        <v>#REF!</v>
      </c>
      <c r="ED26" s="129" t="e">
        <f t="shared" si="22"/>
        <v>#REF!</v>
      </c>
      <c r="EE26" s="149" t="e">
        <f t="shared" si="23"/>
        <v>#REF!</v>
      </c>
      <c r="EF26" s="149"/>
      <c r="EG26" s="149"/>
      <c r="EH26" s="149"/>
      <c r="EI26" s="149"/>
      <c r="EJ26" s="149"/>
      <c r="EK26" s="149"/>
      <c r="EL26" s="149"/>
      <c r="EM26" s="149"/>
      <c r="EN26" s="149"/>
      <c r="EP26" s="115">
        <f t="shared" si="24"/>
        <v>45266</v>
      </c>
      <c r="EQ26" s="116" t="str">
        <f t="shared" si="25"/>
        <v>13 de mayo de 2024</v>
      </c>
      <c r="ER26" s="98" t="str">
        <f t="shared" si="26"/>
        <v>Riesgos</v>
      </c>
      <c r="ES26" s="98" t="str">
        <f t="shared" si="16"/>
        <v>ID_243: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v>
      </c>
      <c r="ET26" s="98" t="str">
        <f t="shared" si="17"/>
        <v>Ajuste en Identificación del riesgo
 en el Mapa de riesgos de Fortalecimiento de la Gestión Pública</v>
      </c>
      <c r="EU26" s="98" t="str">
        <f t="shared" si="18"/>
        <v>Solicitud de cambio realizada y aprobada por la Subdirección de Imprenta Distrital a través del Aplicativo DARUMA</v>
      </c>
    </row>
    <row r="27" spans="1:151" ht="399.95" customHeight="1" x14ac:dyDescent="0.2">
      <c r="A27" s="120" t="s">
        <v>480</v>
      </c>
      <c r="B27" s="105" t="s">
        <v>481</v>
      </c>
      <c r="C27" s="105" t="s">
        <v>482</v>
      </c>
      <c r="D27" s="120" t="s">
        <v>483</v>
      </c>
      <c r="E27" s="121" t="s">
        <v>39</v>
      </c>
      <c r="F27" s="105" t="s">
        <v>600</v>
      </c>
      <c r="G27" s="121">
        <v>244</v>
      </c>
      <c r="H27" s="121" t="s">
        <v>1600</v>
      </c>
      <c r="I27" s="104" t="s">
        <v>601</v>
      </c>
      <c r="J27" s="120" t="s">
        <v>36</v>
      </c>
      <c r="K27" s="121" t="s">
        <v>365</v>
      </c>
      <c r="L27" s="105" t="s">
        <v>171</v>
      </c>
      <c r="M27" s="111" t="s">
        <v>602</v>
      </c>
      <c r="N27" s="105" t="s">
        <v>603</v>
      </c>
      <c r="O27" s="105" t="s">
        <v>604</v>
      </c>
      <c r="P27" s="105" t="s">
        <v>370</v>
      </c>
      <c r="Q27" s="105" t="s">
        <v>605</v>
      </c>
      <c r="R27" s="105" t="s">
        <v>489</v>
      </c>
      <c r="S27" s="105" t="s">
        <v>373</v>
      </c>
      <c r="T27" s="105" t="s">
        <v>374</v>
      </c>
      <c r="U27" s="122" t="s">
        <v>102</v>
      </c>
      <c r="V27" s="123">
        <v>0.6</v>
      </c>
      <c r="W27" s="122" t="s">
        <v>124</v>
      </c>
      <c r="X27" s="123">
        <v>0.4</v>
      </c>
      <c r="Y27" s="66" t="s">
        <v>86</v>
      </c>
      <c r="Z27" s="105" t="s">
        <v>606</v>
      </c>
      <c r="AA27" s="122" t="s">
        <v>123</v>
      </c>
      <c r="AB27" s="127">
        <v>0.252</v>
      </c>
      <c r="AC27" s="122" t="s">
        <v>145</v>
      </c>
      <c r="AD27" s="127">
        <v>0.16875000000000001</v>
      </c>
      <c r="AE27" s="66" t="s">
        <v>376</v>
      </c>
      <c r="AF27" s="105" t="s">
        <v>592</v>
      </c>
      <c r="AG27" s="120" t="s">
        <v>378</v>
      </c>
      <c r="AH27" s="105" t="s">
        <v>379</v>
      </c>
      <c r="AI27" s="105" t="s">
        <v>379</v>
      </c>
      <c r="AJ27" s="105" t="s">
        <v>363</v>
      </c>
      <c r="AK27" s="105" t="s">
        <v>363</v>
      </c>
      <c r="AL27" s="105" t="s">
        <v>379</v>
      </c>
      <c r="AM27" s="105" t="s">
        <v>379</v>
      </c>
      <c r="AN27" s="105" t="s">
        <v>607</v>
      </c>
      <c r="AO27" s="105" t="s">
        <v>608</v>
      </c>
      <c r="AP27" s="105" t="s">
        <v>609</v>
      </c>
      <c r="AQ27" s="106">
        <v>45266</v>
      </c>
      <c r="AR27" s="107" t="s">
        <v>494</v>
      </c>
      <c r="AS27" s="108" t="s">
        <v>610</v>
      </c>
      <c r="AT27" s="109"/>
      <c r="AU27" s="110"/>
      <c r="AV27" s="111"/>
      <c r="AW27" s="109"/>
      <c r="AX27" s="107"/>
      <c r="AY27" s="108"/>
      <c r="AZ27" s="109"/>
      <c r="BA27" s="110"/>
      <c r="BB27" s="111"/>
      <c r="BC27" s="109"/>
      <c r="BD27" s="107"/>
      <c r="BE27" s="108"/>
      <c r="BF27" s="109"/>
      <c r="BG27" s="110"/>
      <c r="BH27" s="111"/>
      <c r="BI27" s="109"/>
      <c r="BJ27" s="107"/>
      <c r="BK27" s="108"/>
      <c r="BL27" s="109"/>
      <c r="BM27" s="110"/>
      <c r="BN27" s="111"/>
      <c r="BO27" s="109"/>
      <c r="BP27" s="110"/>
      <c r="BQ27" s="111"/>
      <c r="BR27" s="109"/>
      <c r="BS27" s="110"/>
      <c r="BT27" s="111"/>
      <c r="BU27" s="109"/>
      <c r="BV27" s="107"/>
      <c r="BW27" s="108"/>
      <c r="BX27" s="109"/>
      <c r="BY27" s="110"/>
      <c r="BZ27" s="112"/>
      <c r="CA27" s="2">
        <f t="shared" si="0"/>
        <v>33</v>
      </c>
      <c r="CB27" s="51" t="s">
        <v>597</v>
      </c>
      <c r="CC27" s="51" t="s">
        <v>598</v>
      </c>
      <c r="CD27" s="51" t="s">
        <v>498</v>
      </c>
      <c r="CE27" s="51" t="s">
        <v>388</v>
      </c>
      <c r="CF27" s="51" t="s">
        <v>389</v>
      </c>
      <c r="CG27" s="51" t="s">
        <v>389</v>
      </c>
      <c r="CH27" s="51" t="s">
        <v>390</v>
      </c>
      <c r="CI27" s="51" t="s">
        <v>389</v>
      </c>
      <c r="CJ27" s="51" t="s">
        <v>440</v>
      </c>
      <c r="CK27" s="51"/>
      <c r="CL27" s="51" t="s">
        <v>392</v>
      </c>
      <c r="CM27" s="51" t="s">
        <v>392</v>
      </c>
      <c r="CN27" s="51" t="s">
        <v>392</v>
      </c>
      <c r="CO27" s="51" t="s">
        <v>392</v>
      </c>
      <c r="CP27" s="51" t="s">
        <v>392</v>
      </c>
      <c r="CQ27" s="51" t="s">
        <v>392</v>
      </c>
      <c r="CR27" s="51" t="s">
        <v>599</v>
      </c>
      <c r="CS27" s="51" t="s">
        <v>392</v>
      </c>
      <c r="CT27" s="51" t="s">
        <v>392</v>
      </c>
      <c r="CU27" s="51" t="s">
        <v>392</v>
      </c>
      <c r="CV27" s="51" t="s">
        <v>392</v>
      </c>
      <c r="CW27" s="51" t="s">
        <v>392</v>
      </c>
      <c r="CX27" s="51" t="s">
        <v>392</v>
      </c>
      <c r="CZ27" s="102" t="str">
        <f t="shared" si="1"/>
        <v>Gestión de procesos</v>
      </c>
      <c r="DA27" s="152" t="str">
        <f t="shared" si="2"/>
        <v>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v>
      </c>
      <c r="DB27" s="152"/>
      <c r="DC27" s="152"/>
      <c r="DD27" s="152"/>
      <c r="DE27" s="152"/>
      <c r="DF27" s="152"/>
      <c r="DG27" s="152"/>
      <c r="DH27" s="102" t="str">
        <f t="shared" si="3"/>
        <v>Moderado</v>
      </c>
      <c r="DI27" s="102" t="str">
        <f t="shared" si="4"/>
        <v>Bajo</v>
      </c>
      <c r="DK27" s="98" t="e">
        <f>SUM(LEN(#REF!)-LEN(SUBSTITUTE(#REF!,"- Preventivo","")))/LEN("- Preventivo")</f>
        <v>#REF!</v>
      </c>
      <c r="DL27" s="98" t="e">
        <f t="shared" si="5"/>
        <v>#REF!</v>
      </c>
      <c r="DM27" s="98" t="e">
        <f>SUM(LEN(#REF!)-LEN(SUBSTITUTE(#REF!,"- Detectivo","")))/LEN("- Detectivo")</f>
        <v>#REF!</v>
      </c>
      <c r="DN27" s="98" t="e">
        <f t="shared" si="6"/>
        <v>#REF!</v>
      </c>
      <c r="DO27" s="98" t="e">
        <f>SUM(LEN(#REF!)-LEN(SUBSTITUTE(#REF!,"- Correctivo","")))/LEN("- Correctivo")</f>
        <v>#REF!</v>
      </c>
      <c r="DP27" s="98" t="e">
        <f t="shared" si="7"/>
        <v>#REF!</v>
      </c>
      <c r="DQ27" s="98" t="e">
        <f t="shared" si="19"/>
        <v>#REF!</v>
      </c>
      <c r="DR27" s="98" t="e">
        <f t="shared" si="8"/>
        <v>#REF!</v>
      </c>
      <c r="DS27" s="98" t="e">
        <f>SUM(LEN(#REF!)-LEN(SUBSTITUTE(#REF!,"- Documentado","")))/LEN("- Documentado")</f>
        <v>#REF!</v>
      </c>
      <c r="DT27" s="98" t="e">
        <f>SUM(LEN(#REF!)-LEN(SUBSTITUTE(#REF!,"- Documentado","")))/LEN("- Documentado")</f>
        <v>#REF!</v>
      </c>
      <c r="DU27" s="98" t="e">
        <f t="shared" si="9"/>
        <v>#REF!</v>
      </c>
      <c r="DV27" s="98" t="e">
        <f>SUM(LEN(#REF!)-LEN(SUBSTITUTE(#REF!,"- Continua","")))/LEN("- Continua")</f>
        <v>#REF!</v>
      </c>
      <c r="DW27" s="98" t="e">
        <f>SUM(LEN(#REF!)-LEN(SUBSTITUTE(#REF!,"- Continua","")))/LEN("- Continua")</f>
        <v>#REF!</v>
      </c>
      <c r="DX27" s="98" t="e">
        <f t="shared" si="10"/>
        <v>#REF!</v>
      </c>
      <c r="DY27" s="98" t="e">
        <f>SUM(LEN(#REF!)-LEN(SUBSTITUTE(#REF!,"- Con registro","")))/LEN("- Con registro")</f>
        <v>#REF!</v>
      </c>
      <c r="DZ27" s="98" t="e">
        <f>SUM(LEN(#REF!)-LEN(SUBSTITUTE(#REF!,"- Con registro","")))/LEN("- Con registro")</f>
        <v>#REF!</v>
      </c>
      <c r="EA27" s="98" t="e">
        <f t="shared" si="11"/>
        <v>#REF!</v>
      </c>
      <c r="EB27" s="101" t="e">
        <f t="shared" si="20"/>
        <v>#REF!</v>
      </c>
      <c r="EC27" s="101" t="e">
        <f t="shared" si="21"/>
        <v>#REF!</v>
      </c>
      <c r="ED27" s="129" t="e">
        <f t="shared" si="22"/>
        <v>#REF!</v>
      </c>
      <c r="EE27" s="149" t="e">
        <f t="shared" si="23"/>
        <v>#REF!</v>
      </c>
      <c r="EF27" s="149"/>
      <c r="EG27" s="149"/>
      <c r="EH27" s="149"/>
      <c r="EI27" s="149"/>
      <c r="EJ27" s="149"/>
      <c r="EK27" s="149"/>
      <c r="EL27" s="149"/>
      <c r="EM27" s="149"/>
      <c r="EN27" s="149"/>
      <c r="EP27" s="115">
        <f t="shared" si="24"/>
        <v>45266</v>
      </c>
      <c r="EQ27" s="116" t="str">
        <f t="shared" si="25"/>
        <v>13 de mayo de 2024</v>
      </c>
      <c r="ER27" s="98" t="str">
        <f t="shared" si="26"/>
        <v>Riesgos</v>
      </c>
      <c r="ES27" s="98" t="str">
        <f t="shared" si="16"/>
        <v>ID_244: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v>
      </c>
      <c r="ET27" s="98" t="str">
        <f t="shared" si="17"/>
        <v>Ajuste en Identificación del riesgo
Análisis antes de controles
 en el Mapa de riesgos de Fortalecimiento de la Gestión Pública</v>
      </c>
      <c r="EU27" s="98" t="str">
        <f t="shared" si="18"/>
        <v>Solicitud de cambio realizada y aprobada por la Subdirección de Imprenta Distrital a través del Aplicativo DARUMA</v>
      </c>
    </row>
    <row r="28" spans="1:151" ht="399.95" customHeight="1" x14ac:dyDescent="0.2">
      <c r="A28" s="120" t="s">
        <v>611</v>
      </c>
      <c r="B28" s="105" t="s">
        <v>612</v>
      </c>
      <c r="C28" s="105" t="s">
        <v>613</v>
      </c>
      <c r="D28" s="120" t="s">
        <v>159</v>
      </c>
      <c r="E28" s="121" t="s">
        <v>91</v>
      </c>
      <c r="F28" s="105" t="s">
        <v>614</v>
      </c>
      <c r="G28" s="121">
        <v>261</v>
      </c>
      <c r="H28" s="121" t="s">
        <v>1601</v>
      </c>
      <c r="I28" s="104" t="s">
        <v>615</v>
      </c>
      <c r="J28" s="120" t="s">
        <v>36</v>
      </c>
      <c r="K28" s="121" t="s">
        <v>365</v>
      </c>
      <c r="L28" s="105" t="s">
        <v>616</v>
      </c>
      <c r="M28" s="111" t="s">
        <v>617</v>
      </c>
      <c r="N28" s="105" t="s">
        <v>618</v>
      </c>
      <c r="O28" s="105" t="s">
        <v>619</v>
      </c>
      <c r="P28" s="105" t="s">
        <v>370</v>
      </c>
      <c r="Q28" s="105" t="s">
        <v>371</v>
      </c>
      <c r="R28" s="105" t="s">
        <v>372</v>
      </c>
      <c r="S28" s="105" t="s">
        <v>427</v>
      </c>
      <c r="T28" s="105" t="s">
        <v>428</v>
      </c>
      <c r="U28" s="122" t="s">
        <v>78</v>
      </c>
      <c r="V28" s="123">
        <v>0.8</v>
      </c>
      <c r="W28" s="122" t="s">
        <v>103</v>
      </c>
      <c r="X28" s="123">
        <v>0.6</v>
      </c>
      <c r="Y28" s="66" t="s">
        <v>409</v>
      </c>
      <c r="Z28" s="105" t="s">
        <v>620</v>
      </c>
      <c r="AA28" s="122" t="s">
        <v>144</v>
      </c>
      <c r="AB28" s="127">
        <v>6.2207999999999986E-2</v>
      </c>
      <c r="AC28" s="122" t="s">
        <v>124</v>
      </c>
      <c r="AD28" s="127">
        <v>0.25312499999999999</v>
      </c>
      <c r="AE28" s="66" t="s">
        <v>376</v>
      </c>
      <c r="AF28" s="105" t="s">
        <v>621</v>
      </c>
      <c r="AG28" s="120" t="s">
        <v>378</v>
      </c>
      <c r="AH28" s="124" t="s">
        <v>379</v>
      </c>
      <c r="AI28" s="124" t="s">
        <v>379</v>
      </c>
      <c r="AJ28" s="105" t="s">
        <v>379</v>
      </c>
      <c r="AK28" s="124" t="s">
        <v>363</v>
      </c>
      <c r="AL28" s="128" t="s">
        <v>379</v>
      </c>
      <c r="AM28" s="124" t="s">
        <v>379</v>
      </c>
      <c r="AN28" s="105" t="s">
        <v>622</v>
      </c>
      <c r="AO28" s="105" t="s">
        <v>623</v>
      </c>
      <c r="AP28" s="105" t="s">
        <v>624</v>
      </c>
      <c r="AQ28" s="106">
        <v>45275</v>
      </c>
      <c r="AR28" s="107" t="s">
        <v>625</v>
      </c>
      <c r="AS28" s="108" t="s">
        <v>626</v>
      </c>
      <c r="AT28" s="109"/>
      <c r="AU28" s="110"/>
      <c r="AV28" s="111"/>
      <c r="AW28" s="109"/>
      <c r="AX28" s="107"/>
      <c r="AY28" s="108"/>
      <c r="AZ28" s="109"/>
      <c r="BA28" s="110"/>
      <c r="BB28" s="111"/>
      <c r="BC28" s="109"/>
      <c r="BD28" s="107"/>
      <c r="BE28" s="108"/>
      <c r="BF28" s="109"/>
      <c r="BG28" s="110"/>
      <c r="BH28" s="111"/>
      <c r="BI28" s="109"/>
      <c r="BJ28" s="107"/>
      <c r="BK28" s="108"/>
      <c r="BL28" s="109"/>
      <c r="BM28" s="110"/>
      <c r="BN28" s="111"/>
      <c r="BO28" s="109"/>
      <c r="BP28" s="107"/>
      <c r="BQ28" s="108"/>
      <c r="BR28" s="109"/>
      <c r="BS28" s="110"/>
      <c r="BT28" s="111"/>
      <c r="BU28" s="109"/>
      <c r="BV28" s="107"/>
      <c r="BW28" s="108"/>
      <c r="BX28" s="109"/>
      <c r="BY28" s="110"/>
      <c r="BZ28" s="112"/>
      <c r="CA28" s="2">
        <f t="shared" si="0"/>
        <v>33</v>
      </c>
      <c r="CB28" s="51" t="s">
        <v>436</v>
      </c>
      <c r="CC28" s="51" t="s">
        <v>437</v>
      </c>
      <c r="CD28" s="51" t="s">
        <v>627</v>
      </c>
      <c r="CE28" s="51" t="s">
        <v>388</v>
      </c>
      <c r="CF28" s="51" t="s">
        <v>389</v>
      </c>
      <c r="CG28" s="51" t="s">
        <v>389</v>
      </c>
      <c r="CH28" s="51" t="s">
        <v>439</v>
      </c>
      <c r="CI28" s="51" t="s">
        <v>389</v>
      </c>
      <c r="CJ28" s="51" t="s">
        <v>391</v>
      </c>
      <c r="CK28" s="51"/>
      <c r="CL28" s="51" t="s">
        <v>392</v>
      </c>
      <c r="CM28" s="51" t="s">
        <v>478</v>
      </c>
      <c r="CN28" s="51" t="s">
        <v>392</v>
      </c>
      <c r="CO28" s="51" t="s">
        <v>392</v>
      </c>
      <c r="CP28" s="51" t="s">
        <v>392</v>
      </c>
      <c r="CQ28" s="51" t="s">
        <v>392</v>
      </c>
      <c r="CR28" s="51" t="s">
        <v>628</v>
      </c>
      <c r="CS28" s="51" t="s">
        <v>392</v>
      </c>
      <c r="CT28" s="51" t="s">
        <v>392</v>
      </c>
      <c r="CU28" s="51" t="s">
        <v>392</v>
      </c>
      <c r="CV28" s="51" t="s">
        <v>392</v>
      </c>
      <c r="CW28" s="51" t="s">
        <v>392</v>
      </c>
      <c r="CX28" s="51" t="s">
        <v>392</v>
      </c>
      <c r="CZ28" s="102" t="str">
        <f t="shared" si="1"/>
        <v>Gestión de procesos</v>
      </c>
      <c r="DA28" s="152" t="str">
        <f t="shared" si="2"/>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v>
      </c>
      <c r="DB28" s="152"/>
      <c r="DC28" s="152"/>
      <c r="DD28" s="152"/>
      <c r="DE28" s="152"/>
      <c r="DF28" s="152"/>
      <c r="DG28" s="152"/>
      <c r="DH28" s="102" t="str">
        <f t="shared" si="3"/>
        <v>Alto</v>
      </c>
      <c r="DI28" s="102" t="str">
        <f t="shared" si="4"/>
        <v>Bajo</v>
      </c>
      <c r="DK28" s="98" t="e">
        <f>SUM(LEN(#REF!)-LEN(SUBSTITUTE(#REF!,"- Preventivo","")))/LEN("- Preventivo")</f>
        <v>#REF!</v>
      </c>
      <c r="DL28" s="98" t="e">
        <f t="shared" si="5"/>
        <v>#REF!</v>
      </c>
      <c r="DM28" s="98" t="e">
        <f>SUM(LEN(#REF!)-LEN(SUBSTITUTE(#REF!,"- Detectivo","")))/LEN("- Detectivo")</f>
        <v>#REF!</v>
      </c>
      <c r="DN28" s="98" t="e">
        <f t="shared" si="6"/>
        <v>#REF!</v>
      </c>
      <c r="DO28" s="98" t="e">
        <f>SUM(LEN(#REF!)-LEN(SUBSTITUTE(#REF!,"- Correctivo","")))/LEN("- Correctivo")</f>
        <v>#REF!</v>
      </c>
      <c r="DP28" s="98" t="e">
        <f t="shared" si="7"/>
        <v>#REF!</v>
      </c>
      <c r="DQ28" s="98" t="e">
        <f t="shared" si="19"/>
        <v>#REF!</v>
      </c>
      <c r="DR28" s="98" t="e">
        <f t="shared" si="8"/>
        <v>#REF!</v>
      </c>
      <c r="DS28" s="98" t="e">
        <f>SUM(LEN(#REF!)-LEN(SUBSTITUTE(#REF!,"- Documentado","")))/LEN("- Documentado")</f>
        <v>#REF!</v>
      </c>
      <c r="DT28" s="98" t="e">
        <f>SUM(LEN(#REF!)-LEN(SUBSTITUTE(#REF!,"- Documentado","")))/LEN("- Documentado")</f>
        <v>#REF!</v>
      </c>
      <c r="DU28" s="98" t="e">
        <f t="shared" si="9"/>
        <v>#REF!</v>
      </c>
      <c r="DV28" s="98" t="e">
        <f>SUM(LEN(#REF!)-LEN(SUBSTITUTE(#REF!,"- Continua","")))/LEN("- Continua")</f>
        <v>#REF!</v>
      </c>
      <c r="DW28" s="98" t="e">
        <f>SUM(LEN(#REF!)-LEN(SUBSTITUTE(#REF!,"- Continua","")))/LEN("- Continua")</f>
        <v>#REF!</v>
      </c>
      <c r="DX28" s="98" t="e">
        <f t="shared" si="10"/>
        <v>#REF!</v>
      </c>
      <c r="DY28" s="98" t="e">
        <f>SUM(LEN(#REF!)-LEN(SUBSTITUTE(#REF!,"- Con registro","")))/LEN("- Con registro")</f>
        <v>#REF!</v>
      </c>
      <c r="DZ28" s="98" t="e">
        <f>SUM(LEN(#REF!)-LEN(SUBSTITUTE(#REF!,"- Con registro","")))/LEN("- Con registro")</f>
        <v>#REF!</v>
      </c>
      <c r="EA28" s="98" t="e">
        <f t="shared" si="11"/>
        <v>#REF!</v>
      </c>
      <c r="EB28" s="101" t="e">
        <f t="shared" si="20"/>
        <v>#REF!</v>
      </c>
      <c r="EC28" s="101" t="e">
        <f t="shared" si="21"/>
        <v>#REF!</v>
      </c>
      <c r="ED28" s="129" t="e">
        <f t="shared" si="22"/>
        <v>#REF!</v>
      </c>
      <c r="EE28" s="149" t="e">
        <f t="shared" si="23"/>
        <v>#REF!</v>
      </c>
      <c r="EF28" s="149"/>
      <c r="EG28" s="149"/>
      <c r="EH28" s="149"/>
      <c r="EI28" s="149"/>
      <c r="EJ28" s="149"/>
      <c r="EK28" s="149"/>
      <c r="EL28" s="149"/>
      <c r="EM28" s="149"/>
      <c r="EN28" s="149"/>
      <c r="EP28" s="115">
        <f t="shared" si="24"/>
        <v>45275</v>
      </c>
      <c r="EQ28" s="116" t="str">
        <f t="shared" si="25"/>
        <v>13 de mayo de 2024</v>
      </c>
      <c r="ER28" s="98" t="str">
        <f t="shared" si="26"/>
        <v>Riesgos</v>
      </c>
      <c r="ES28" s="98" t="str">
        <f t="shared" si="16"/>
        <v>ID_261: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v>
      </c>
      <c r="ET28" s="98" t="str">
        <f t="shared" si="17"/>
        <v>Ajuste en 
Establecimiento de controles
Evaluación de controles
 en el Mapa de riesgos de Fortalecimiento Institucional</v>
      </c>
      <c r="EU28" s="98" t="str">
        <f t="shared" si="18"/>
        <v>Solicitud de cambio realizada y aprobada por la Oficina Asesora de Planeación  a través del Aplicativo DARUMA</v>
      </c>
    </row>
    <row r="29" spans="1:151" ht="399.95" customHeight="1" x14ac:dyDescent="0.2">
      <c r="A29" s="120" t="s">
        <v>611</v>
      </c>
      <c r="B29" s="105" t="s">
        <v>612</v>
      </c>
      <c r="C29" s="105" t="s">
        <v>613</v>
      </c>
      <c r="D29" s="120" t="s">
        <v>159</v>
      </c>
      <c r="E29" s="121" t="s">
        <v>91</v>
      </c>
      <c r="F29" s="105" t="s">
        <v>629</v>
      </c>
      <c r="G29" s="121">
        <v>262</v>
      </c>
      <c r="H29" s="121" t="s">
        <v>1602</v>
      </c>
      <c r="I29" s="104" t="s">
        <v>630</v>
      </c>
      <c r="J29" s="120" t="s">
        <v>36</v>
      </c>
      <c r="K29" s="121" t="s">
        <v>365</v>
      </c>
      <c r="L29" s="105" t="s">
        <v>631</v>
      </c>
      <c r="M29" s="111" t="s">
        <v>632</v>
      </c>
      <c r="N29" s="105" t="s">
        <v>633</v>
      </c>
      <c r="O29" s="105" t="s">
        <v>634</v>
      </c>
      <c r="P29" s="105" t="s">
        <v>370</v>
      </c>
      <c r="Q29" s="105" t="s">
        <v>371</v>
      </c>
      <c r="R29" s="105" t="s">
        <v>372</v>
      </c>
      <c r="S29" s="105" t="s">
        <v>427</v>
      </c>
      <c r="T29" s="105" t="s">
        <v>428</v>
      </c>
      <c r="U29" s="122" t="s">
        <v>144</v>
      </c>
      <c r="V29" s="123">
        <v>0.2</v>
      </c>
      <c r="W29" s="122" t="s">
        <v>124</v>
      </c>
      <c r="X29" s="123">
        <v>0.4</v>
      </c>
      <c r="Y29" s="66" t="s">
        <v>376</v>
      </c>
      <c r="Z29" s="105" t="s">
        <v>635</v>
      </c>
      <c r="AA29" s="122" t="s">
        <v>144</v>
      </c>
      <c r="AB29" s="127">
        <v>3.0239999999999996E-2</v>
      </c>
      <c r="AC29" s="122" t="s">
        <v>124</v>
      </c>
      <c r="AD29" s="127">
        <v>0.22500000000000003</v>
      </c>
      <c r="AE29" s="66" t="s">
        <v>376</v>
      </c>
      <c r="AF29" s="105" t="s">
        <v>636</v>
      </c>
      <c r="AG29" s="120" t="s">
        <v>378</v>
      </c>
      <c r="AH29" s="105" t="s">
        <v>379</v>
      </c>
      <c r="AI29" s="105" t="s">
        <v>379</v>
      </c>
      <c r="AJ29" s="105" t="s">
        <v>379</v>
      </c>
      <c r="AK29" s="105" t="s">
        <v>363</v>
      </c>
      <c r="AL29" s="105" t="s">
        <v>379</v>
      </c>
      <c r="AM29" s="105" t="s">
        <v>379</v>
      </c>
      <c r="AN29" s="105" t="s">
        <v>637</v>
      </c>
      <c r="AO29" s="105" t="s">
        <v>638</v>
      </c>
      <c r="AP29" s="105" t="s">
        <v>639</v>
      </c>
      <c r="AQ29" s="106">
        <v>45275</v>
      </c>
      <c r="AR29" s="107" t="s">
        <v>640</v>
      </c>
      <c r="AS29" s="108" t="s">
        <v>641</v>
      </c>
      <c r="AT29" s="109"/>
      <c r="AU29" s="110"/>
      <c r="AV29" s="111"/>
      <c r="AW29" s="109"/>
      <c r="AX29" s="107"/>
      <c r="AY29" s="108"/>
      <c r="AZ29" s="109"/>
      <c r="BA29" s="110"/>
      <c r="BB29" s="111"/>
      <c r="BC29" s="109"/>
      <c r="BD29" s="107"/>
      <c r="BE29" s="108"/>
      <c r="BF29" s="109"/>
      <c r="BG29" s="110"/>
      <c r="BH29" s="111"/>
      <c r="BI29" s="109"/>
      <c r="BJ29" s="107"/>
      <c r="BK29" s="108"/>
      <c r="BL29" s="109"/>
      <c r="BM29" s="110"/>
      <c r="BN29" s="111"/>
      <c r="BO29" s="109"/>
      <c r="BP29" s="107"/>
      <c r="BQ29" s="108"/>
      <c r="BR29" s="109"/>
      <c r="BS29" s="110"/>
      <c r="BT29" s="111"/>
      <c r="BU29" s="109"/>
      <c r="BV29" s="107"/>
      <c r="BW29" s="108"/>
      <c r="BX29" s="109"/>
      <c r="BY29" s="110"/>
      <c r="BZ29" s="112"/>
      <c r="CA29" s="2">
        <f t="shared" si="0"/>
        <v>33</v>
      </c>
      <c r="CB29" s="51"/>
      <c r="CC29" s="51"/>
      <c r="CD29" s="51" t="s">
        <v>627</v>
      </c>
      <c r="CE29" s="51" t="s">
        <v>388</v>
      </c>
      <c r="CF29" s="51" t="s">
        <v>389</v>
      </c>
      <c r="CG29" s="51" t="s">
        <v>389</v>
      </c>
      <c r="CH29" s="51" t="s">
        <v>439</v>
      </c>
      <c r="CI29" s="51" t="s">
        <v>389</v>
      </c>
      <c r="CJ29" s="51" t="s">
        <v>392</v>
      </c>
      <c r="CK29" s="51"/>
      <c r="CL29" s="51" t="s">
        <v>392</v>
      </c>
      <c r="CM29" s="51" t="s">
        <v>392</v>
      </c>
      <c r="CN29" s="51" t="s">
        <v>392</v>
      </c>
      <c r="CO29" s="51" t="s">
        <v>392</v>
      </c>
      <c r="CP29" s="51" t="s">
        <v>392</v>
      </c>
      <c r="CQ29" s="51" t="s">
        <v>392</v>
      </c>
      <c r="CR29" s="51" t="s">
        <v>642</v>
      </c>
      <c r="CS29" s="51" t="s">
        <v>392</v>
      </c>
      <c r="CT29" s="51" t="s">
        <v>392</v>
      </c>
      <c r="CU29" s="51" t="s">
        <v>392</v>
      </c>
      <c r="CV29" s="51" t="s">
        <v>392</v>
      </c>
      <c r="CW29" s="51" t="s">
        <v>392</v>
      </c>
      <c r="CX29" s="51" t="s">
        <v>392</v>
      </c>
      <c r="CZ29" s="102" t="str">
        <f t="shared" si="1"/>
        <v>Gestión de procesos</v>
      </c>
      <c r="DA29" s="152" t="str">
        <f t="shared" si="2"/>
        <v>Posibilidad de afectación reputacional por pérdida de la credibilidad en el compromiso ambiental de la Entidad, debido a decisiones erróneas o no acertadas en la formulación del PIGA y su plan de acción</v>
      </c>
      <c r="DB29" s="152"/>
      <c r="DC29" s="152"/>
      <c r="DD29" s="152"/>
      <c r="DE29" s="152"/>
      <c r="DF29" s="152"/>
      <c r="DG29" s="152"/>
      <c r="DH29" s="102" t="str">
        <f t="shared" si="3"/>
        <v>Bajo</v>
      </c>
      <c r="DI29" s="102" t="str">
        <f t="shared" si="4"/>
        <v>Bajo</v>
      </c>
      <c r="DK29" s="98" t="e">
        <f>SUM(LEN(#REF!)-LEN(SUBSTITUTE(#REF!,"- Preventivo","")))/LEN("- Preventivo")</f>
        <v>#REF!</v>
      </c>
      <c r="DL29" s="98" t="e">
        <f t="shared" si="5"/>
        <v>#REF!</v>
      </c>
      <c r="DM29" s="98" t="e">
        <f>SUM(LEN(#REF!)-LEN(SUBSTITUTE(#REF!,"- Detectivo","")))/LEN("- Detectivo")</f>
        <v>#REF!</v>
      </c>
      <c r="DN29" s="98" t="e">
        <f t="shared" si="6"/>
        <v>#REF!</v>
      </c>
      <c r="DO29" s="98" t="e">
        <f>SUM(LEN(#REF!)-LEN(SUBSTITUTE(#REF!,"- Correctivo","")))/LEN("- Correctivo")</f>
        <v>#REF!</v>
      </c>
      <c r="DP29" s="98" t="e">
        <f t="shared" si="7"/>
        <v>#REF!</v>
      </c>
      <c r="DQ29" s="98" t="e">
        <f t="shared" si="19"/>
        <v>#REF!</v>
      </c>
      <c r="DR29" s="98" t="e">
        <f t="shared" si="8"/>
        <v>#REF!</v>
      </c>
      <c r="DS29" s="98" t="e">
        <f>SUM(LEN(#REF!)-LEN(SUBSTITUTE(#REF!,"- Documentado","")))/LEN("- Documentado")</f>
        <v>#REF!</v>
      </c>
      <c r="DT29" s="98" t="e">
        <f>SUM(LEN(#REF!)-LEN(SUBSTITUTE(#REF!,"- Documentado","")))/LEN("- Documentado")</f>
        <v>#REF!</v>
      </c>
      <c r="DU29" s="98" t="e">
        <f t="shared" si="9"/>
        <v>#REF!</v>
      </c>
      <c r="DV29" s="98" t="e">
        <f>SUM(LEN(#REF!)-LEN(SUBSTITUTE(#REF!,"- Continua","")))/LEN("- Continua")</f>
        <v>#REF!</v>
      </c>
      <c r="DW29" s="98" t="e">
        <f>SUM(LEN(#REF!)-LEN(SUBSTITUTE(#REF!,"- Continua","")))/LEN("- Continua")</f>
        <v>#REF!</v>
      </c>
      <c r="DX29" s="98" t="e">
        <f t="shared" si="10"/>
        <v>#REF!</v>
      </c>
      <c r="DY29" s="98" t="e">
        <f>SUM(LEN(#REF!)-LEN(SUBSTITUTE(#REF!,"- Con registro","")))/LEN("- Con registro")</f>
        <v>#REF!</v>
      </c>
      <c r="DZ29" s="98" t="e">
        <f>SUM(LEN(#REF!)-LEN(SUBSTITUTE(#REF!,"- Con registro","")))/LEN("- Con registro")</f>
        <v>#REF!</v>
      </c>
      <c r="EA29" s="98" t="e">
        <f t="shared" si="11"/>
        <v>#REF!</v>
      </c>
      <c r="EB29" s="101" t="e">
        <f t="shared" si="20"/>
        <v>#REF!</v>
      </c>
      <c r="EC29" s="101" t="e">
        <f t="shared" si="21"/>
        <v>#REF!</v>
      </c>
      <c r="ED29" s="129" t="e">
        <f t="shared" si="22"/>
        <v>#REF!</v>
      </c>
      <c r="EE29" s="149" t="e">
        <f t="shared" si="23"/>
        <v>#REF!</v>
      </c>
      <c r="EF29" s="149"/>
      <c r="EG29" s="149"/>
      <c r="EH29" s="149"/>
      <c r="EI29" s="149"/>
      <c r="EJ29" s="149"/>
      <c r="EK29" s="149"/>
      <c r="EL29" s="149"/>
      <c r="EM29" s="149"/>
      <c r="EN29" s="149"/>
      <c r="EP29" s="115">
        <f t="shared" si="24"/>
        <v>45275</v>
      </c>
      <c r="EQ29" s="116" t="str">
        <f t="shared" si="25"/>
        <v>13 de mayo de 2024</v>
      </c>
      <c r="ER29" s="98" t="str">
        <f t="shared" si="26"/>
        <v>Riesgos</v>
      </c>
      <c r="ES29" s="98" t="str">
        <f t="shared" si="16"/>
        <v>ID_262: Posibilidad de afectación reputacional por pérdida de la credibilidad en el compromiso ambiental de la Entidad, debido a decisiones erróneas o no acertadas en la formulación del PIGA y su plan de acción</v>
      </c>
      <c r="ET29" s="98" t="str">
        <f t="shared" si="17"/>
        <v>Ajuste en Identificación del riesgo
Análisis antes de controles
Establecimiento de controles
Evaluación de controles
Tratamiento del riesgo en el Mapa de riesgos de Fortalecimiento Institucional</v>
      </c>
      <c r="EU29" s="98" t="str">
        <f t="shared" si="18"/>
        <v>Solicitud de cambio realizada y aprobada por la Dirección Administrativa y Financiera a través del Aplicativo DARUMA</v>
      </c>
    </row>
    <row r="30" spans="1:151" ht="399.95" customHeight="1" x14ac:dyDescent="0.2">
      <c r="A30" s="120" t="s">
        <v>643</v>
      </c>
      <c r="B30" s="105" t="s">
        <v>644</v>
      </c>
      <c r="C30" s="105" t="s">
        <v>645</v>
      </c>
      <c r="D30" s="120" t="s">
        <v>1640</v>
      </c>
      <c r="E30" s="121" t="s">
        <v>91</v>
      </c>
      <c r="F30" s="105" t="s">
        <v>646</v>
      </c>
      <c r="G30" s="121">
        <v>248</v>
      </c>
      <c r="H30" s="121" t="s">
        <v>1603</v>
      </c>
      <c r="I30" s="104" t="s">
        <v>647</v>
      </c>
      <c r="J30" s="120" t="s">
        <v>36</v>
      </c>
      <c r="K30" s="121" t="s">
        <v>365</v>
      </c>
      <c r="L30" s="105" t="s">
        <v>1636</v>
      </c>
      <c r="M30" s="111" t="s">
        <v>648</v>
      </c>
      <c r="N30" s="105" t="s">
        <v>649</v>
      </c>
      <c r="O30" s="105" t="s">
        <v>650</v>
      </c>
      <c r="P30" s="105" t="s">
        <v>651</v>
      </c>
      <c r="Q30" s="105" t="s">
        <v>371</v>
      </c>
      <c r="R30" s="105" t="s">
        <v>652</v>
      </c>
      <c r="S30" s="105" t="s">
        <v>373</v>
      </c>
      <c r="T30" s="105" t="s">
        <v>374</v>
      </c>
      <c r="U30" s="122" t="s">
        <v>123</v>
      </c>
      <c r="V30" s="123">
        <v>0.4</v>
      </c>
      <c r="W30" s="122" t="s">
        <v>124</v>
      </c>
      <c r="X30" s="123">
        <v>0.4</v>
      </c>
      <c r="Y30" s="66" t="s">
        <v>86</v>
      </c>
      <c r="Z30" s="105" t="s">
        <v>653</v>
      </c>
      <c r="AA30" s="122" t="s">
        <v>144</v>
      </c>
      <c r="AB30" s="127">
        <v>0.11759999999999998</v>
      </c>
      <c r="AC30" s="122" t="s">
        <v>145</v>
      </c>
      <c r="AD30" s="127">
        <v>0.16875000000000001</v>
      </c>
      <c r="AE30" s="66" t="s">
        <v>376</v>
      </c>
      <c r="AF30" s="105" t="s">
        <v>654</v>
      </c>
      <c r="AG30" s="120" t="s">
        <v>378</v>
      </c>
      <c r="AH30" s="105" t="s">
        <v>379</v>
      </c>
      <c r="AI30" s="105" t="s">
        <v>379</v>
      </c>
      <c r="AJ30" s="105" t="s">
        <v>363</v>
      </c>
      <c r="AK30" s="105" t="s">
        <v>363</v>
      </c>
      <c r="AL30" s="105" t="s">
        <v>379</v>
      </c>
      <c r="AM30" s="105" t="s">
        <v>379</v>
      </c>
      <c r="AN30" s="105" t="s">
        <v>655</v>
      </c>
      <c r="AO30" s="105" t="s">
        <v>656</v>
      </c>
      <c r="AP30" s="105" t="s">
        <v>657</v>
      </c>
      <c r="AQ30" s="106">
        <v>45261</v>
      </c>
      <c r="AR30" s="107" t="s">
        <v>434</v>
      </c>
      <c r="AS30" s="108" t="s">
        <v>658</v>
      </c>
      <c r="AT30" s="109"/>
      <c r="AU30" s="110"/>
      <c r="AV30" s="111"/>
      <c r="AW30" s="109"/>
      <c r="AX30" s="107"/>
      <c r="AY30" s="108"/>
      <c r="AZ30" s="109"/>
      <c r="BA30" s="110"/>
      <c r="BB30" s="111"/>
      <c r="BC30" s="109"/>
      <c r="BD30" s="107"/>
      <c r="BE30" s="108"/>
      <c r="BF30" s="109"/>
      <c r="BG30" s="110"/>
      <c r="BH30" s="111"/>
      <c r="BI30" s="109"/>
      <c r="BJ30" s="107"/>
      <c r="BK30" s="108"/>
      <c r="BL30" s="109"/>
      <c r="BM30" s="107"/>
      <c r="BN30" s="108"/>
      <c r="BO30" s="109"/>
      <c r="BP30" s="107"/>
      <c r="BQ30" s="108"/>
      <c r="BR30" s="109"/>
      <c r="BS30" s="110"/>
      <c r="BT30" s="111"/>
      <c r="BU30" s="109"/>
      <c r="BV30" s="107"/>
      <c r="BW30" s="108"/>
      <c r="BX30" s="109"/>
      <c r="BY30" s="110"/>
      <c r="BZ30" s="112"/>
      <c r="CA30" s="2">
        <f t="shared" si="0"/>
        <v>33</v>
      </c>
      <c r="CB30" s="51"/>
      <c r="CC30" s="51"/>
      <c r="CD30" s="51" t="s">
        <v>659</v>
      </c>
      <c r="CE30" s="51" t="s">
        <v>388</v>
      </c>
      <c r="CF30" s="51" t="s">
        <v>389</v>
      </c>
      <c r="CG30" s="51" t="s">
        <v>389</v>
      </c>
      <c r="CH30" s="51" t="s">
        <v>439</v>
      </c>
      <c r="CI30" s="51" t="s">
        <v>389</v>
      </c>
      <c r="CJ30" s="51" t="s">
        <v>392</v>
      </c>
      <c r="CK30" s="51" t="s">
        <v>660</v>
      </c>
      <c r="CL30" s="51" t="s">
        <v>392</v>
      </c>
      <c r="CM30" s="51" t="s">
        <v>392</v>
      </c>
      <c r="CN30" s="51" t="s">
        <v>392</v>
      </c>
      <c r="CO30" s="51" t="s">
        <v>392</v>
      </c>
      <c r="CP30" s="51" t="s">
        <v>392</v>
      </c>
      <c r="CQ30" s="51" t="s">
        <v>392</v>
      </c>
      <c r="CR30" s="51" t="s">
        <v>661</v>
      </c>
      <c r="CS30" s="51" t="s">
        <v>392</v>
      </c>
      <c r="CT30" s="51" t="s">
        <v>392</v>
      </c>
      <c r="CU30" s="51" t="s">
        <v>392</v>
      </c>
      <c r="CV30" s="51" t="s">
        <v>392</v>
      </c>
      <c r="CW30" s="51" t="s">
        <v>392</v>
      </c>
      <c r="CX30" s="51" t="s">
        <v>392</v>
      </c>
      <c r="CZ30" s="102" t="str">
        <f t="shared" si="1"/>
        <v>Gestión de procesos</v>
      </c>
      <c r="DA30" s="152" t="str">
        <f t="shared" si="2"/>
        <v>Posibilidad de afectación reputacional por información inoportuna, deficiente o insuficiente, debido a errores (fallas o deficiencias) en el reporte de la información o en la gestión de relacionamiento y cooperación  internacional de los sectores y/o entidades</v>
      </c>
      <c r="DB30" s="152"/>
      <c r="DC30" s="152"/>
      <c r="DD30" s="152"/>
      <c r="DE30" s="152"/>
      <c r="DF30" s="152"/>
      <c r="DG30" s="152"/>
      <c r="DH30" s="102" t="str">
        <f t="shared" si="3"/>
        <v>Moderado</v>
      </c>
      <c r="DI30" s="102" t="str">
        <f t="shared" si="4"/>
        <v>Bajo</v>
      </c>
      <c r="DK30" s="98" t="e">
        <f>SUM(LEN(#REF!)-LEN(SUBSTITUTE(#REF!,"- Preventivo","")))/LEN("- Preventivo")</f>
        <v>#REF!</v>
      </c>
      <c r="DL30" s="98" t="e">
        <f t="shared" si="5"/>
        <v>#REF!</v>
      </c>
      <c r="DM30" s="98" t="e">
        <f>SUM(LEN(#REF!)-LEN(SUBSTITUTE(#REF!,"- Detectivo","")))/LEN("- Detectivo")</f>
        <v>#REF!</v>
      </c>
      <c r="DN30" s="98" t="e">
        <f t="shared" si="6"/>
        <v>#REF!</v>
      </c>
      <c r="DO30" s="98" t="e">
        <f>SUM(LEN(#REF!)-LEN(SUBSTITUTE(#REF!,"- Correctivo","")))/LEN("- Correctivo")</f>
        <v>#REF!</v>
      </c>
      <c r="DP30" s="98" t="e">
        <f t="shared" si="7"/>
        <v>#REF!</v>
      </c>
      <c r="DQ30" s="98" t="e">
        <f t="shared" si="19"/>
        <v>#REF!</v>
      </c>
      <c r="DR30" s="98" t="e">
        <f t="shared" si="8"/>
        <v>#REF!</v>
      </c>
      <c r="DS30" s="98" t="e">
        <f>SUM(LEN(#REF!)-LEN(SUBSTITUTE(#REF!,"- Documentado","")))/LEN("- Documentado")</f>
        <v>#REF!</v>
      </c>
      <c r="DT30" s="98" t="e">
        <f>SUM(LEN(#REF!)-LEN(SUBSTITUTE(#REF!,"- Documentado","")))/LEN("- Documentado")</f>
        <v>#REF!</v>
      </c>
      <c r="DU30" s="98" t="e">
        <f t="shared" si="9"/>
        <v>#REF!</v>
      </c>
      <c r="DV30" s="98" t="e">
        <f>SUM(LEN(#REF!)-LEN(SUBSTITUTE(#REF!,"- Continua","")))/LEN("- Continua")</f>
        <v>#REF!</v>
      </c>
      <c r="DW30" s="98" t="e">
        <f>SUM(LEN(#REF!)-LEN(SUBSTITUTE(#REF!,"- Continua","")))/LEN("- Continua")</f>
        <v>#REF!</v>
      </c>
      <c r="DX30" s="98" t="e">
        <f t="shared" si="10"/>
        <v>#REF!</v>
      </c>
      <c r="DY30" s="98" t="e">
        <f>SUM(LEN(#REF!)-LEN(SUBSTITUTE(#REF!,"- Con registro","")))/LEN("- Con registro")</f>
        <v>#REF!</v>
      </c>
      <c r="DZ30" s="98" t="e">
        <f>SUM(LEN(#REF!)-LEN(SUBSTITUTE(#REF!,"- Con registro","")))/LEN("- Con registro")</f>
        <v>#REF!</v>
      </c>
      <c r="EA30" s="98" t="e">
        <f t="shared" si="11"/>
        <v>#REF!</v>
      </c>
      <c r="EB30" s="101" t="e">
        <f t="shared" si="20"/>
        <v>#REF!</v>
      </c>
      <c r="EC30" s="101" t="e">
        <f t="shared" si="21"/>
        <v>#REF!</v>
      </c>
      <c r="ED30" s="129" t="e">
        <f t="shared" si="22"/>
        <v>#REF!</v>
      </c>
      <c r="EE30" s="149" t="e">
        <f t="shared" si="23"/>
        <v>#REF!</v>
      </c>
      <c r="EF30" s="149"/>
      <c r="EG30" s="149"/>
      <c r="EH30" s="149"/>
      <c r="EI30" s="149"/>
      <c r="EJ30" s="149"/>
      <c r="EK30" s="149"/>
      <c r="EL30" s="149"/>
      <c r="EM30" s="149"/>
      <c r="EN30" s="149"/>
      <c r="EP30" s="115">
        <f t="shared" si="24"/>
        <v>45261</v>
      </c>
      <c r="EQ30" s="116" t="str">
        <f t="shared" si="25"/>
        <v>13 de mayo de 2024</v>
      </c>
      <c r="ER30" s="98" t="str">
        <f t="shared" si="26"/>
        <v>Riesgos</v>
      </c>
      <c r="ES30" s="98" t="str">
        <f t="shared" si="16"/>
        <v>ID_248: Posibilidad de afectación reputacional por información inoportuna, deficiente o insuficiente, debido a errores (fallas o deficiencias) en el reporte de la información o en la gestión de relacionamiento y cooperación  internacional de los sectores y/o entidades</v>
      </c>
      <c r="ET30" s="98" t="str">
        <f t="shared" si="17"/>
        <v>Ajuste en 
Establecimiento de controles
 en el Mapa de riesgos de Gestión de Alianzas e Internacionalización de Bogotá</v>
      </c>
      <c r="EU30" s="98" t="str">
        <f t="shared" si="18"/>
        <v>Solicitud de cambio realizada y aprobada por la Oficina Consejería Distrital de Relaciones Internacionales a través del Aplicativo DARUMA</v>
      </c>
    </row>
    <row r="31" spans="1:151" ht="399.95" customHeight="1" x14ac:dyDescent="0.2">
      <c r="A31" s="120" t="s">
        <v>643</v>
      </c>
      <c r="B31" s="105" t="s">
        <v>644</v>
      </c>
      <c r="C31" s="105" t="s">
        <v>645</v>
      </c>
      <c r="D31" s="120" t="s">
        <v>1640</v>
      </c>
      <c r="E31" s="121" t="s">
        <v>91</v>
      </c>
      <c r="F31" s="105" t="s">
        <v>662</v>
      </c>
      <c r="G31" s="121">
        <v>249</v>
      </c>
      <c r="H31" s="121" t="s">
        <v>1604</v>
      </c>
      <c r="I31" s="104" t="s">
        <v>663</v>
      </c>
      <c r="J31" s="120" t="s">
        <v>36</v>
      </c>
      <c r="K31" s="121" t="s">
        <v>664</v>
      </c>
      <c r="L31" s="105" t="s">
        <v>1636</v>
      </c>
      <c r="M31" s="111" t="s">
        <v>665</v>
      </c>
      <c r="N31" s="105" t="s">
        <v>487</v>
      </c>
      <c r="O31" s="105" t="s">
        <v>666</v>
      </c>
      <c r="P31" s="105" t="s">
        <v>651</v>
      </c>
      <c r="Q31" s="105" t="s">
        <v>371</v>
      </c>
      <c r="R31" s="105" t="s">
        <v>489</v>
      </c>
      <c r="S31" s="105" t="s">
        <v>373</v>
      </c>
      <c r="T31" s="105" t="s">
        <v>374</v>
      </c>
      <c r="U31" s="122" t="s">
        <v>123</v>
      </c>
      <c r="V31" s="123">
        <v>0.4</v>
      </c>
      <c r="W31" s="122" t="s">
        <v>124</v>
      </c>
      <c r="X31" s="123">
        <v>0.4</v>
      </c>
      <c r="Y31" s="66" t="s">
        <v>86</v>
      </c>
      <c r="Z31" s="105" t="s">
        <v>667</v>
      </c>
      <c r="AA31" s="122" t="s">
        <v>144</v>
      </c>
      <c r="AB31" s="127">
        <v>0.16799999999999998</v>
      </c>
      <c r="AC31" s="122" t="s">
        <v>145</v>
      </c>
      <c r="AD31" s="127">
        <v>0.16875000000000001</v>
      </c>
      <c r="AE31" s="66" t="s">
        <v>376</v>
      </c>
      <c r="AF31" s="105" t="s">
        <v>668</v>
      </c>
      <c r="AG31" s="120" t="s">
        <v>378</v>
      </c>
      <c r="AH31" s="105" t="s">
        <v>379</v>
      </c>
      <c r="AI31" s="105" t="s">
        <v>379</v>
      </c>
      <c r="AJ31" s="105" t="s">
        <v>363</v>
      </c>
      <c r="AK31" s="105" t="s">
        <v>363</v>
      </c>
      <c r="AL31" s="105" t="s">
        <v>379</v>
      </c>
      <c r="AM31" s="105" t="s">
        <v>379</v>
      </c>
      <c r="AN31" s="105" t="s">
        <v>669</v>
      </c>
      <c r="AO31" s="105" t="s">
        <v>670</v>
      </c>
      <c r="AP31" s="105" t="s">
        <v>671</v>
      </c>
      <c r="AQ31" s="106">
        <v>45261</v>
      </c>
      <c r="AR31" s="107" t="s">
        <v>434</v>
      </c>
      <c r="AS31" s="108" t="s">
        <v>672</v>
      </c>
      <c r="AT31" s="109"/>
      <c r="AU31" s="110"/>
      <c r="AV31" s="111"/>
      <c r="AW31" s="109"/>
      <c r="AX31" s="107"/>
      <c r="AY31" s="108"/>
      <c r="AZ31" s="109"/>
      <c r="BA31" s="110"/>
      <c r="BB31" s="111"/>
      <c r="BC31" s="109"/>
      <c r="BD31" s="107"/>
      <c r="BE31" s="108"/>
      <c r="BF31" s="109"/>
      <c r="BG31" s="110"/>
      <c r="BH31" s="111"/>
      <c r="BI31" s="109"/>
      <c r="BJ31" s="107"/>
      <c r="BK31" s="108"/>
      <c r="BL31" s="109"/>
      <c r="BM31" s="107"/>
      <c r="BN31" s="108"/>
      <c r="BO31" s="109"/>
      <c r="BP31" s="110"/>
      <c r="BQ31" s="111"/>
      <c r="BR31" s="109"/>
      <c r="BS31" s="110"/>
      <c r="BT31" s="111"/>
      <c r="BU31" s="109"/>
      <c r="BV31" s="107"/>
      <c r="BW31" s="108"/>
      <c r="BX31" s="109"/>
      <c r="BY31" s="110"/>
      <c r="BZ31" s="112"/>
      <c r="CA31" s="2">
        <f t="shared" si="0"/>
        <v>33</v>
      </c>
      <c r="CB31" s="51"/>
      <c r="CC31" s="51"/>
      <c r="CD31" s="51" t="s">
        <v>659</v>
      </c>
      <c r="CE31" s="51" t="s">
        <v>388</v>
      </c>
      <c r="CF31" s="51" t="s">
        <v>389</v>
      </c>
      <c r="CG31" s="51" t="s">
        <v>389</v>
      </c>
      <c r="CH31" s="51" t="s">
        <v>439</v>
      </c>
      <c r="CI31" s="51" t="s">
        <v>389</v>
      </c>
      <c r="CJ31" s="51" t="s">
        <v>392</v>
      </c>
      <c r="CK31" s="51"/>
      <c r="CL31" s="51" t="s">
        <v>392</v>
      </c>
      <c r="CM31" s="51" t="s">
        <v>392</v>
      </c>
      <c r="CN31" s="51" t="s">
        <v>392</v>
      </c>
      <c r="CO31" s="51" t="s">
        <v>392</v>
      </c>
      <c r="CP31" s="51" t="s">
        <v>392</v>
      </c>
      <c r="CQ31" s="51" t="s">
        <v>392</v>
      </c>
      <c r="CR31" s="51" t="s">
        <v>661</v>
      </c>
      <c r="CS31" s="51" t="s">
        <v>392</v>
      </c>
      <c r="CT31" s="51" t="s">
        <v>392</v>
      </c>
      <c r="CU31" s="51" t="s">
        <v>392</v>
      </c>
      <c r="CV31" s="51" t="s">
        <v>392</v>
      </c>
      <c r="CW31" s="51" t="s">
        <v>392</v>
      </c>
      <c r="CX31" s="51" t="s">
        <v>392</v>
      </c>
      <c r="CZ31" s="102" t="str">
        <f t="shared" si="1"/>
        <v>Gestión de procesos</v>
      </c>
      <c r="DA31" s="152" t="str">
        <f t="shared" si="2"/>
        <v>Posibilidad de afectación reputacional por información inoportuna, deficiente o insuficiente, debido a errores (fallas o deficiencias) en el reporte de la información o en la gestión de relacionamiento y posicionamiento  internacional de los sectores y/o entidades</v>
      </c>
      <c r="DB31" s="152"/>
      <c r="DC31" s="152"/>
      <c r="DD31" s="152"/>
      <c r="DE31" s="152"/>
      <c r="DF31" s="152"/>
      <c r="DG31" s="152"/>
      <c r="DH31" s="102" t="str">
        <f t="shared" si="3"/>
        <v>Moderado</v>
      </c>
      <c r="DI31" s="102" t="str">
        <f t="shared" si="4"/>
        <v>Bajo</v>
      </c>
      <c r="DK31" s="98" t="e">
        <f>SUM(LEN(#REF!)-LEN(SUBSTITUTE(#REF!,"- Preventivo","")))/LEN("- Preventivo")</f>
        <v>#REF!</v>
      </c>
      <c r="DL31" s="98" t="e">
        <f t="shared" si="5"/>
        <v>#REF!</v>
      </c>
      <c r="DM31" s="98" t="e">
        <f>SUM(LEN(#REF!)-LEN(SUBSTITUTE(#REF!,"- Detectivo","")))/LEN("- Detectivo")</f>
        <v>#REF!</v>
      </c>
      <c r="DN31" s="98" t="e">
        <f t="shared" si="6"/>
        <v>#REF!</v>
      </c>
      <c r="DO31" s="98" t="e">
        <f>SUM(LEN(#REF!)-LEN(SUBSTITUTE(#REF!,"- Correctivo","")))/LEN("- Correctivo")</f>
        <v>#REF!</v>
      </c>
      <c r="DP31" s="98" t="e">
        <f t="shared" si="7"/>
        <v>#REF!</v>
      </c>
      <c r="DQ31" s="98" t="e">
        <f t="shared" si="19"/>
        <v>#REF!</v>
      </c>
      <c r="DR31" s="98" t="e">
        <f t="shared" si="8"/>
        <v>#REF!</v>
      </c>
      <c r="DS31" s="98" t="e">
        <f>SUM(LEN(#REF!)-LEN(SUBSTITUTE(#REF!,"- Documentado","")))/LEN("- Documentado")</f>
        <v>#REF!</v>
      </c>
      <c r="DT31" s="98" t="e">
        <f>SUM(LEN(#REF!)-LEN(SUBSTITUTE(#REF!,"- Documentado","")))/LEN("- Documentado")</f>
        <v>#REF!</v>
      </c>
      <c r="DU31" s="98" t="e">
        <f t="shared" si="9"/>
        <v>#REF!</v>
      </c>
      <c r="DV31" s="98" t="e">
        <f>SUM(LEN(#REF!)-LEN(SUBSTITUTE(#REF!,"- Continua","")))/LEN("- Continua")</f>
        <v>#REF!</v>
      </c>
      <c r="DW31" s="98" t="e">
        <f>SUM(LEN(#REF!)-LEN(SUBSTITUTE(#REF!,"- Continua","")))/LEN("- Continua")</f>
        <v>#REF!</v>
      </c>
      <c r="DX31" s="98" t="e">
        <f t="shared" si="10"/>
        <v>#REF!</v>
      </c>
      <c r="DY31" s="98" t="e">
        <f>SUM(LEN(#REF!)-LEN(SUBSTITUTE(#REF!,"- Con registro","")))/LEN("- Con registro")</f>
        <v>#REF!</v>
      </c>
      <c r="DZ31" s="98" t="e">
        <f>SUM(LEN(#REF!)-LEN(SUBSTITUTE(#REF!,"- Con registro","")))/LEN("- Con registro")</f>
        <v>#REF!</v>
      </c>
      <c r="EA31" s="98" t="e">
        <f t="shared" si="11"/>
        <v>#REF!</v>
      </c>
      <c r="EB31" s="101" t="e">
        <f t="shared" si="20"/>
        <v>#REF!</v>
      </c>
      <c r="EC31" s="101" t="e">
        <f t="shared" si="21"/>
        <v>#REF!</v>
      </c>
      <c r="ED31" s="129" t="e">
        <f t="shared" si="22"/>
        <v>#REF!</v>
      </c>
      <c r="EE31" s="149" t="e">
        <f t="shared" si="23"/>
        <v>#REF!</v>
      </c>
      <c r="EF31" s="149"/>
      <c r="EG31" s="149"/>
      <c r="EH31" s="149"/>
      <c r="EI31" s="149"/>
      <c r="EJ31" s="149"/>
      <c r="EK31" s="149"/>
      <c r="EL31" s="149"/>
      <c r="EM31" s="149"/>
      <c r="EN31" s="149"/>
      <c r="EP31" s="115">
        <f t="shared" si="24"/>
        <v>45261</v>
      </c>
      <c r="EQ31" s="116" t="str">
        <f t="shared" si="25"/>
        <v>13 de mayo de 2024</v>
      </c>
      <c r="ER31" s="98" t="str">
        <f t="shared" si="26"/>
        <v>Riesgos</v>
      </c>
      <c r="ES31" s="98" t="str">
        <f t="shared" si="16"/>
        <v>ID_249: Posibilidad de afectación reputacional por información inoportuna, deficiente o insuficiente, debido a errores (fallas o deficiencias) en el reporte de la información o en la gestión de relacionamiento y posicionamiento  internacional de los sectores y/o entidades</v>
      </c>
      <c r="ET31" s="98" t="str">
        <f t="shared" si="17"/>
        <v>Ajuste en 
Establecimiento de controles
 en el Mapa de riesgos de Gestión de Alianzas e Internacionalización de Bogotá</v>
      </c>
      <c r="EU31" s="98" t="str">
        <f t="shared" si="18"/>
        <v>Solicitud de cambio realizada y aprobada por la Oficina Consejería Distrital de Relaciones Internacionales a través del Aplicativo DARUMA</v>
      </c>
    </row>
    <row r="32" spans="1:151" ht="399.95" customHeight="1" x14ac:dyDescent="0.2">
      <c r="A32" s="120" t="s">
        <v>673</v>
      </c>
      <c r="B32" s="105" t="s">
        <v>674</v>
      </c>
      <c r="C32" s="105" t="s">
        <v>675</v>
      </c>
      <c r="D32" s="120" t="s">
        <v>128</v>
      </c>
      <c r="E32" s="121" t="s">
        <v>676</v>
      </c>
      <c r="F32" s="105" t="s">
        <v>1652</v>
      </c>
      <c r="G32" s="121">
        <v>245</v>
      </c>
      <c r="H32" s="121" t="s">
        <v>1605</v>
      </c>
      <c r="I32" s="104" t="s">
        <v>678</v>
      </c>
      <c r="J32" s="120" t="s">
        <v>36</v>
      </c>
      <c r="K32" s="121" t="s">
        <v>365</v>
      </c>
      <c r="L32" s="105" t="s">
        <v>129</v>
      </c>
      <c r="M32" s="111" t="s">
        <v>679</v>
      </c>
      <c r="N32" s="105" t="s">
        <v>680</v>
      </c>
      <c r="O32" s="105" t="s">
        <v>681</v>
      </c>
      <c r="P32" s="105" t="s">
        <v>370</v>
      </c>
      <c r="Q32" s="105" t="s">
        <v>371</v>
      </c>
      <c r="R32" s="105" t="s">
        <v>372</v>
      </c>
      <c r="S32" s="105" t="s">
        <v>427</v>
      </c>
      <c r="T32" s="105" t="s">
        <v>428</v>
      </c>
      <c r="U32" s="122" t="s">
        <v>78</v>
      </c>
      <c r="V32" s="123">
        <v>0.8</v>
      </c>
      <c r="W32" s="122" t="s">
        <v>53</v>
      </c>
      <c r="X32" s="123">
        <v>1</v>
      </c>
      <c r="Y32" s="66" t="s">
        <v>521</v>
      </c>
      <c r="Z32" s="105" t="s">
        <v>682</v>
      </c>
      <c r="AA32" s="122" t="s">
        <v>123</v>
      </c>
      <c r="AB32" s="127">
        <v>0.2016</v>
      </c>
      <c r="AC32" s="122" t="s">
        <v>79</v>
      </c>
      <c r="AD32" s="127">
        <v>0.75</v>
      </c>
      <c r="AE32" s="66" t="s">
        <v>409</v>
      </c>
      <c r="AF32" s="105" t="s">
        <v>683</v>
      </c>
      <c r="AG32" s="120" t="s">
        <v>412</v>
      </c>
      <c r="AH32" s="124" t="s">
        <v>684</v>
      </c>
      <c r="AI32" s="124" t="s">
        <v>685</v>
      </c>
      <c r="AJ32" s="131" t="s">
        <v>1523</v>
      </c>
      <c r="AK32" s="131" t="s">
        <v>1524</v>
      </c>
      <c r="AL32" s="124" t="s">
        <v>542</v>
      </c>
      <c r="AM32" s="124" t="s">
        <v>686</v>
      </c>
      <c r="AN32" s="105" t="s">
        <v>687</v>
      </c>
      <c r="AO32" s="105" t="s">
        <v>688</v>
      </c>
      <c r="AP32" s="105" t="s">
        <v>689</v>
      </c>
      <c r="AQ32" s="106">
        <v>45266</v>
      </c>
      <c r="AR32" s="107" t="s">
        <v>690</v>
      </c>
      <c r="AS32" s="108" t="s">
        <v>691</v>
      </c>
      <c r="AT32" s="109"/>
      <c r="AU32" s="110"/>
      <c r="AV32" s="111"/>
      <c r="AW32" s="109"/>
      <c r="AX32" s="107"/>
      <c r="AY32" s="108"/>
      <c r="AZ32" s="109"/>
      <c r="BA32" s="110"/>
      <c r="BB32" s="111"/>
      <c r="BC32" s="109"/>
      <c r="BD32" s="107"/>
      <c r="BE32" s="108"/>
      <c r="BF32" s="109"/>
      <c r="BG32" s="110"/>
      <c r="BH32" s="111"/>
      <c r="BI32" s="109"/>
      <c r="BJ32" s="107"/>
      <c r="BK32" s="108"/>
      <c r="BL32" s="109"/>
      <c r="BM32" s="110"/>
      <c r="BN32" s="111"/>
      <c r="BO32" s="109"/>
      <c r="BP32" s="107"/>
      <c r="BQ32" s="108"/>
      <c r="BR32" s="109"/>
      <c r="BS32" s="110"/>
      <c r="BT32" s="111"/>
      <c r="BU32" s="109"/>
      <c r="BV32" s="107"/>
      <c r="BW32" s="108"/>
      <c r="BX32" s="109"/>
      <c r="BY32" s="110"/>
      <c r="BZ32" s="112"/>
      <c r="CA32" s="2">
        <f t="shared" si="0"/>
        <v>33</v>
      </c>
      <c r="CB32" s="51" t="s">
        <v>692</v>
      </c>
      <c r="CC32" s="51" t="s">
        <v>693</v>
      </c>
      <c r="CD32" s="51" t="s">
        <v>694</v>
      </c>
      <c r="CE32" s="51" t="s">
        <v>392</v>
      </c>
      <c r="CF32" s="51" t="s">
        <v>389</v>
      </c>
      <c r="CG32" s="51" t="s">
        <v>389</v>
      </c>
      <c r="CH32" s="51" t="s">
        <v>390</v>
      </c>
      <c r="CI32" s="51" t="s">
        <v>389</v>
      </c>
      <c r="CJ32" s="51" t="s">
        <v>392</v>
      </c>
      <c r="CK32" s="51"/>
      <c r="CL32" s="51" t="s">
        <v>392</v>
      </c>
      <c r="CM32" s="51" t="s">
        <v>392</v>
      </c>
      <c r="CN32" s="51" t="s">
        <v>392</v>
      </c>
      <c r="CO32" s="51" t="s">
        <v>392</v>
      </c>
      <c r="CP32" s="51" t="s">
        <v>392</v>
      </c>
      <c r="CQ32" s="51" t="s">
        <v>392</v>
      </c>
      <c r="CR32" s="51" t="s">
        <v>695</v>
      </c>
      <c r="CS32" s="51" t="s">
        <v>392</v>
      </c>
      <c r="CT32" s="51" t="s">
        <v>392</v>
      </c>
      <c r="CU32" s="51" t="s">
        <v>392</v>
      </c>
      <c r="CV32" s="51" t="s">
        <v>392</v>
      </c>
      <c r="CW32" s="51" t="s">
        <v>392</v>
      </c>
      <c r="CX32" s="51" t="s">
        <v>392</v>
      </c>
      <c r="CZ32" s="102" t="str">
        <f t="shared" si="1"/>
        <v>Gestión de procesos</v>
      </c>
      <c r="DA32" s="152" t="str">
        <f t="shared" si="2"/>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v>
      </c>
      <c r="DB32" s="152"/>
      <c r="DC32" s="152"/>
      <c r="DD32" s="152"/>
      <c r="DE32" s="152"/>
      <c r="DF32" s="152"/>
      <c r="DG32" s="152"/>
      <c r="DH32" s="102" t="str">
        <f t="shared" si="3"/>
        <v>Extremo</v>
      </c>
      <c r="DI32" s="102" t="str">
        <f t="shared" si="4"/>
        <v>Alto</v>
      </c>
      <c r="DK32" s="98" t="e">
        <f>SUM(LEN(#REF!)-LEN(SUBSTITUTE(#REF!,"- Preventivo","")))/LEN("- Preventivo")</f>
        <v>#REF!</v>
      </c>
      <c r="DL32" s="98" t="e">
        <f t="shared" si="5"/>
        <v>#REF!</v>
      </c>
      <c r="DM32" s="98" t="e">
        <f>SUM(LEN(#REF!)-LEN(SUBSTITUTE(#REF!,"- Detectivo","")))/LEN("- Detectivo")</f>
        <v>#REF!</v>
      </c>
      <c r="DN32" s="98" t="e">
        <f t="shared" si="6"/>
        <v>#REF!</v>
      </c>
      <c r="DO32" s="98" t="e">
        <f>SUM(LEN(#REF!)-LEN(SUBSTITUTE(#REF!,"- Correctivo","")))/LEN("- Correctivo")</f>
        <v>#REF!</v>
      </c>
      <c r="DP32" s="98" t="e">
        <f t="shared" si="7"/>
        <v>#REF!</v>
      </c>
      <c r="DQ32" s="98" t="e">
        <f t="shared" si="19"/>
        <v>#REF!</v>
      </c>
      <c r="DR32" s="98" t="e">
        <f t="shared" si="8"/>
        <v>#REF!</v>
      </c>
      <c r="DS32" s="98" t="e">
        <f>SUM(LEN(#REF!)-LEN(SUBSTITUTE(#REF!,"- Documentado","")))/LEN("- Documentado")</f>
        <v>#REF!</v>
      </c>
      <c r="DT32" s="98" t="e">
        <f>SUM(LEN(#REF!)-LEN(SUBSTITUTE(#REF!,"- Documentado","")))/LEN("- Documentado")</f>
        <v>#REF!</v>
      </c>
      <c r="DU32" s="98" t="e">
        <f t="shared" si="9"/>
        <v>#REF!</v>
      </c>
      <c r="DV32" s="98" t="e">
        <f>SUM(LEN(#REF!)-LEN(SUBSTITUTE(#REF!,"- Continua","")))/LEN("- Continua")</f>
        <v>#REF!</v>
      </c>
      <c r="DW32" s="98" t="e">
        <f>SUM(LEN(#REF!)-LEN(SUBSTITUTE(#REF!,"- Continua","")))/LEN("- Continua")</f>
        <v>#REF!</v>
      </c>
      <c r="DX32" s="98" t="e">
        <f t="shared" si="10"/>
        <v>#REF!</v>
      </c>
      <c r="DY32" s="98" t="e">
        <f>SUM(LEN(#REF!)-LEN(SUBSTITUTE(#REF!,"- Con registro","")))/LEN("- Con registro")</f>
        <v>#REF!</v>
      </c>
      <c r="DZ32" s="98" t="e">
        <f>SUM(LEN(#REF!)-LEN(SUBSTITUTE(#REF!,"- Con registro","")))/LEN("- Con registro")</f>
        <v>#REF!</v>
      </c>
      <c r="EA32" s="98" t="e">
        <f t="shared" si="11"/>
        <v>#REF!</v>
      </c>
      <c r="EB32" s="101" t="e">
        <f t="shared" si="20"/>
        <v>#REF!</v>
      </c>
      <c r="EC32" s="101" t="e">
        <f t="shared" si="21"/>
        <v>#REF!</v>
      </c>
      <c r="ED32" s="129" t="e">
        <f t="shared" si="22"/>
        <v>#REF!</v>
      </c>
      <c r="EE32" s="149" t="e">
        <f t="shared" si="23"/>
        <v>#REF!</v>
      </c>
      <c r="EF32" s="149"/>
      <c r="EG32" s="149"/>
      <c r="EH32" s="149"/>
      <c r="EI32" s="149"/>
      <c r="EJ32" s="149"/>
      <c r="EK32" s="149"/>
      <c r="EL32" s="149"/>
      <c r="EM32" s="149"/>
      <c r="EN32" s="149"/>
      <c r="EP32" s="115">
        <f t="shared" si="24"/>
        <v>45266</v>
      </c>
      <c r="EQ32" s="116" t="str">
        <f t="shared" si="25"/>
        <v>13 de mayo de 2024</v>
      </c>
      <c r="ER32" s="98" t="str">
        <f t="shared" si="26"/>
        <v>Riesgos</v>
      </c>
      <c r="ES32" s="98" t="str">
        <f t="shared" si="16"/>
        <v>ID_245: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v>
      </c>
      <c r="ET32" s="98" t="str">
        <f t="shared" si="17"/>
        <v>Ajuste en 
Análisis antes de controles
Tratamiento del riesgo en el Mapa de riesgos de Gestión de Contratación</v>
      </c>
      <c r="EU32" s="98" t="str">
        <f t="shared" si="18"/>
        <v>Solicitud de cambio realizada y aprobada por la Dirección de Contratación a través del Aplicativo DARUMA</v>
      </c>
    </row>
    <row r="33" spans="1:151" ht="399.95" customHeight="1" x14ac:dyDescent="0.2">
      <c r="A33" s="120" t="s">
        <v>673</v>
      </c>
      <c r="B33" s="105" t="s">
        <v>674</v>
      </c>
      <c r="C33" s="105" t="s">
        <v>675</v>
      </c>
      <c r="D33" s="120" t="s">
        <v>128</v>
      </c>
      <c r="E33" s="121" t="s">
        <v>676</v>
      </c>
      <c r="F33" s="105" t="s">
        <v>1652</v>
      </c>
      <c r="G33" s="121">
        <v>246</v>
      </c>
      <c r="H33" s="121" t="s">
        <v>1606</v>
      </c>
      <c r="I33" s="104" t="s">
        <v>696</v>
      </c>
      <c r="J33" s="120" t="s">
        <v>36</v>
      </c>
      <c r="K33" s="121" t="s">
        <v>365</v>
      </c>
      <c r="L33" s="105" t="s">
        <v>129</v>
      </c>
      <c r="M33" s="111" t="s">
        <v>697</v>
      </c>
      <c r="N33" s="105" t="s">
        <v>680</v>
      </c>
      <c r="O33" s="105" t="s">
        <v>698</v>
      </c>
      <c r="P33" s="105" t="s">
        <v>370</v>
      </c>
      <c r="Q33" s="105" t="s">
        <v>371</v>
      </c>
      <c r="R33" s="105" t="s">
        <v>372</v>
      </c>
      <c r="S33" s="105" t="s">
        <v>427</v>
      </c>
      <c r="T33" s="105" t="s">
        <v>428</v>
      </c>
      <c r="U33" s="122" t="s">
        <v>102</v>
      </c>
      <c r="V33" s="123">
        <v>0.6</v>
      </c>
      <c r="W33" s="122" t="s">
        <v>79</v>
      </c>
      <c r="X33" s="123">
        <v>0.8</v>
      </c>
      <c r="Y33" s="66" t="s">
        <v>409</v>
      </c>
      <c r="Z33" s="105" t="s">
        <v>699</v>
      </c>
      <c r="AA33" s="122" t="s">
        <v>123</v>
      </c>
      <c r="AB33" s="127">
        <v>0.252</v>
      </c>
      <c r="AC33" s="122" t="s">
        <v>103</v>
      </c>
      <c r="AD33" s="127">
        <v>0.60000000000000009</v>
      </c>
      <c r="AE33" s="66" t="s">
        <v>86</v>
      </c>
      <c r="AF33" s="105" t="s">
        <v>700</v>
      </c>
      <c r="AG33" s="120" t="s">
        <v>412</v>
      </c>
      <c r="AH33" s="124" t="s">
        <v>1619</v>
      </c>
      <c r="AI33" s="131" t="s">
        <v>1621</v>
      </c>
      <c r="AJ33" s="136" t="s">
        <v>1620</v>
      </c>
      <c r="AK33" s="131" t="s">
        <v>1622</v>
      </c>
      <c r="AL33" s="131" t="s">
        <v>1623</v>
      </c>
      <c r="AM33" s="131" t="s">
        <v>1624</v>
      </c>
      <c r="AN33" s="105" t="s">
        <v>702</v>
      </c>
      <c r="AO33" s="105" t="s">
        <v>703</v>
      </c>
      <c r="AP33" s="105" t="s">
        <v>704</v>
      </c>
      <c r="AQ33" s="106">
        <v>45266</v>
      </c>
      <c r="AR33" s="107" t="s">
        <v>690</v>
      </c>
      <c r="AS33" s="108" t="s">
        <v>691</v>
      </c>
      <c r="AT33" s="109"/>
      <c r="AU33" s="110"/>
      <c r="AV33" s="111"/>
      <c r="AW33" s="109"/>
      <c r="AX33" s="107"/>
      <c r="AY33" s="108"/>
      <c r="AZ33" s="109"/>
      <c r="BA33" s="110"/>
      <c r="BB33" s="111"/>
      <c r="BC33" s="109"/>
      <c r="BD33" s="107"/>
      <c r="BE33" s="108"/>
      <c r="BF33" s="109"/>
      <c r="BG33" s="110"/>
      <c r="BH33" s="111"/>
      <c r="BI33" s="109"/>
      <c r="BJ33" s="107"/>
      <c r="BK33" s="108"/>
      <c r="BL33" s="109"/>
      <c r="BM33" s="110"/>
      <c r="BN33" s="111"/>
      <c r="BO33" s="109"/>
      <c r="BP33" s="107"/>
      <c r="BQ33" s="108"/>
      <c r="BR33" s="109"/>
      <c r="BS33" s="110"/>
      <c r="BT33" s="111"/>
      <c r="BU33" s="109"/>
      <c r="BV33" s="107"/>
      <c r="BW33" s="108"/>
      <c r="BX33" s="109"/>
      <c r="BY33" s="110"/>
      <c r="BZ33" s="112"/>
      <c r="CA33" s="2">
        <f t="shared" si="0"/>
        <v>33</v>
      </c>
      <c r="CB33" s="51" t="s">
        <v>692</v>
      </c>
      <c r="CC33" s="51" t="s">
        <v>693</v>
      </c>
      <c r="CD33" s="51" t="s">
        <v>694</v>
      </c>
      <c r="CE33" s="51" t="s">
        <v>392</v>
      </c>
      <c r="CF33" s="51" t="s">
        <v>389</v>
      </c>
      <c r="CG33" s="51" t="s">
        <v>389</v>
      </c>
      <c r="CH33" s="51" t="s">
        <v>390</v>
      </c>
      <c r="CI33" s="51" t="s">
        <v>389</v>
      </c>
      <c r="CJ33" s="51" t="s">
        <v>392</v>
      </c>
      <c r="CK33" s="51"/>
      <c r="CL33" s="51" t="s">
        <v>392</v>
      </c>
      <c r="CM33" s="51" t="s">
        <v>392</v>
      </c>
      <c r="CN33" s="51" t="s">
        <v>392</v>
      </c>
      <c r="CO33" s="51" t="s">
        <v>392</v>
      </c>
      <c r="CP33" s="51" t="s">
        <v>392</v>
      </c>
      <c r="CQ33" s="51" t="s">
        <v>392</v>
      </c>
      <c r="CR33" s="51" t="s">
        <v>705</v>
      </c>
      <c r="CS33" s="51" t="s">
        <v>392</v>
      </c>
      <c r="CT33" s="51" t="s">
        <v>392</v>
      </c>
      <c r="CU33" s="51" t="s">
        <v>392</v>
      </c>
      <c r="CV33" s="51" t="s">
        <v>392</v>
      </c>
      <c r="CW33" s="51" t="s">
        <v>392</v>
      </c>
      <c r="CX33" s="51" t="s">
        <v>392</v>
      </c>
      <c r="CZ33" s="102" t="str">
        <f t="shared" si="1"/>
        <v>Gestión de procesos</v>
      </c>
      <c r="DA33" s="152" t="str">
        <f t="shared" si="2"/>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v>
      </c>
      <c r="DB33" s="152"/>
      <c r="DC33" s="152"/>
      <c r="DD33" s="152"/>
      <c r="DE33" s="152"/>
      <c r="DF33" s="152"/>
      <c r="DG33" s="152"/>
      <c r="DH33" s="102" t="str">
        <f t="shared" si="3"/>
        <v>Alto</v>
      </c>
      <c r="DI33" s="102" t="str">
        <f t="shared" si="4"/>
        <v>Moderado</v>
      </c>
      <c r="DK33" s="98" t="e">
        <f>SUM(LEN(#REF!)-LEN(SUBSTITUTE(#REF!,"- Preventivo","")))/LEN("- Preventivo")</f>
        <v>#REF!</v>
      </c>
      <c r="DL33" s="98" t="e">
        <f t="shared" si="5"/>
        <v>#REF!</v>
      </c>
      <c r="DM33" s="98" t="e">
        <f>SUM(LEN(#REF!)-LEN(SUBSTITUTE(#REF!,"- Detectivo","")))/LEN("- Detectivo")</f>
        <v>#REF!</v>
      </c>
      <c r="DN33" s="98" t="e">
        <f t="shared" si="6"/>
        <v>#REF!</v>
      </c>
      <c r="DO33" s="98" t="e">
        <f>SUM(LEN(#REF!)-LEN(SUBSTITUTE(#REF!,"- Correctivo","")))/LEN("- Correctivo")</f>
        <v>#REF!</v>
      </c>
      <c r="DP33" s="98" t="e">
        <f t="shared" si="7"/>
        <v>#REF!</v>
      </c>
      <c r="DQ33" s="98" t="e">
        <f t="shared" si="19"/>
        <v>#REF!</v>
      </c>
      <c r="DR33" s="98" t="e">
        <f t="shared" si="8"/>
        <v>#REF!</v>
      </c>
      <c r="DS33" s="98" t="e">
        <f>SUM(LEN(#REF!)-LEN(SUBSTITUTE(#REF!,"- Documentado","")))/LEN("- Documentado")</f>
        <v>#REF!</v>
      </c>
      <c r="DT33" s="98" t="e">
        <f>SUM(LEN(#REF!)-LEN(SUBSTITUTE(#REF!,"- Documentado","")))/LEN("- Documentado")</f>
        <v>#REF!</v>
      </c>
      <c r="DU33" s="98" t="e">
        <f t="shared" si="9"/>
        <v>#REF!</v>
      </c>
      <c r="DV33" s="98" t="e">
        <f>SUM(LEN(#REF!)-LEN(SUBSTITUTE(#REF!,"- Continua","")))/LEN("- Continua")</f>
        <v>#REF!</v>
      </c>
      <c r="DW33" s="98" t="e">
        <f>SUM(LEN(#REF!)-LEN(SUBSTITUTE(#REF!,"- Continua","")))/LEN("- Continua")</f>
        <v>#REF!</v>
      </c>
      <c r="DX33" s="98" t="e">
        <f t="shared" si="10"/>
        <v>#REF!</v>
      </c>
      <c r="DY33" s="98" t="e">
        <f>SUM(LEN(#REF!)-LEN(SUBSTITUTE(#REF!,"- Con registro","")))/LEN("- Con registro")</f>
        <v>#REF!</v>
      </c>
      <c r="DZ33" s="98" t="e">
        <f>SUM(LEN(#REF!)-LEN(SUBSTITUTE(#REF!,"- Con registro","")))/LEN("- Con registro")</f>
        <v>#REF!</v>
      </c>
      <c r="EA33" s="98" t="e">
        <f t="shared" si="11"/>
        <v>#REF!</v>
      </c>
      <c r="EB33" s="101" t="e">
        <f t="shared" si="20"/>
        <v>#REF!</v>
      </c>
      <c r="EC33" s="101" t="e">
        <f t="shared" si="21"/>
        <v>#REF!</v>
      </c>
      <c r="ED33" s="129" t="e">
        <f t="shared" si="22"/>
        <v>#REF!</v>
      </c>
      <c r="EE33" s="149" t="e">
        <f t="shared" si="23"/>
        <v>#REF!</v>
      </c>
      <c r="EF33" s="149"/>
      <c r="EG33" s="149"/>
      <c r="EH33" s="149"/>
      <c r="EI33" s="149"/>
      <c r="EJ33" s="149"/>
      <c r="EK33" s="149"/>
      <c r="EL33" s="149"/>
      <c r="EM33" s="149"/>
      <c r="EN33" s="149"/>
      <c r="EP33" s="115">
        <f t="shared" si="24"/>
        <v>45266</v>
      </c>
      <c r="EQ33" s="116" t="str">
        <f t="shared" si="25"/>
        <v>13 de mayo de 2024</v>
      </c>
      <c r="ER33" s="98" t="str">
        <f t="shared" si="26"/>
        <v>Riesgos</v>
      </c>
      <c r="ES33" s="98" t="str">
        <f t="shared" si="16"/>
        <v>ID_246: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v>
      </c>
      <c r="ET33" s="98" t="str">
        <f t="shared" si="17"/>
        <v>Ajuste en 
Análisis antes de controles
Tratamiento del riesgo en el Mapa de riesgos de Gestión de Contratación</v>
      </c>
      <c r="EU33" s="98" t="str">
        <f t="shared" si="18"/>
        <v>Solicitud de cambio realizada y aprobada por la Dirección de Contratación a través del Aplicativo DARUMA</v>
      </c>
    </row>
    <row r="34" spans="1:151" ht="399.95" customHeight="1" x14ac:dyDescent="0.2">
      <c r="A34" s="120" t="s">
        <v>673</v>
      </c>
      <c r="B34" s="105" t="s">
        <v>674</v>
      </c>
      <c r="C34" s="105" t="s">
        <v>675</v>
      </c>
      <c r="D34" s="120" t="s">
        <v>128</v>
      </c>
      <c r="E34" s="121" t="s">
        <v>676</v>
      </c>
      <c r="F34" s="105" t="s">
        <v>706</v>
      </c>
      <c r="G34" s="121">
        <v>247</v>
      </c>
      <c r="H34" s="121" t="s">
        <v>1607</v>
      </c>
      <c r="I34" s="104" t="s">
        <v>707</v>
      </c>
      <c r="J34" s="120" t="s">
        <v>36</v>
      </c>
      <c r="K34" s="121" t="s">
        <v>365</v>
      </c>
      <c r="L34" s="105" t="s">
        <v>708</v>
      </c>
      <c r="M34" s="111" t="s">
        <v>709</v>
      </c>
      <c r="N34" s="105" t="s">
        <v>680</v>
      </c>
      <c r="O34" s="105" t="s">
        <v>710</v>
      </c>
      <c r="P34" s="105" t="s">
        <v>370</v>
      </c>
      <c r="Q34" s="105" t="s">
        <v>371</v>
      </c>
      <c r="R34" s="105" t="s">
        <v>372</v>
      </c>
      <c r="S34" s="105" t="s">
        <v>373</v>
      </c>
      <c r="T34" s="105" t="s">
        <v>374</v>
      </c>
      <c r="U34" s="122" t="s">
        <v>78</v>
      </c>
      <c r="V34" s="123">
        <v>0.8</v>
      </c>
      <c r="W34" s="122" t="s">
        <v>79</v>
      </c>
      <c r="X34" s="123">
        <v>0.8</v>
      </c>
      <c r="Y34" s="66" t="s">
        <v>409</v>
      </c>
      <c r="Z34" s="105" t="s">
        <v>711</v>
      </c>
      <c r="AA34" s="122" t="s">
        <v>123</v>
      </c>
      <c r="AB34" s="127">
        <v>0.33599999999999997</v>
      </c>
      <c r="AC34" s="122" t="s">
        <v>103</v>
      </c>
      <c r="AD34" s="127">
        <v>0.45000000000000007</v>
      </c>
      <c r="AE34" s="66" t="s">
        <v>86</v>
      </c>
      <c r="AF34" s="105" t="s">
        <v>700</v>
      </c>
      <c r="AG34" s="120" t="s">
        <v>412</v>
      </c>
      <c r="AH34" s="124" t="s">
        <v>1525</v>
      </c>
      <c r="AI34" s="131" t="s">
        <v>1526</v>
      </c>
      <c r="AJ34" s="136" t="s">
        <v>1528</v>
      </c>
      <c r="AK34" s="136" t="s">
        <v>1527</v>
      </c>
      <c r="AL34" s="131" t="s">
        <v>1529</v>
      </c>
      <c r="AM34" s="131" t="s">
        <v>1530</v>
      </c>
      <c r="AN34" s="105" t="s">
        <v>712</v>
      </c>
      <c r="AO34" s="105" t="s">
        <v>713</v>
      </c>
      <c r="AP34" s="105" t="s">
        <v>714</v>
      </c>
      <c r="AQ34" s="106">
        <v>45266</v>
      </c>
      <c r="AR34" s="107" t="s">
        <v>690</v>
      </c>
      <c r="AS34" s="108" t="s">
        <v>691</v>
      </c>
      <c r="AT34" s="109"/>
      <c r="AU34" s="110"/>
      <c r="AV34" s="111"/>
      <c r="AW34" s="109"/>
      <c r="AX34" s="107"/>
      <c r="AY34" s="108"/>
      <c r="AZ34" s="109"/>
      <c r="BA34" s="110"/>
      <c r="BB34" s="111"/>
      <c r="BC34" s="109"/>
      <c r="BD34" s="107"/>
      <c r="BE34" s="108"/>
      <c r="BF34" s="109"/>
      <c r="BG34" s="110"/>
      <c r="BH34" s="111"/>
      <c r="BI34" s="109"/>
      <c r="BJ34" s="107"/>
      <c r="BK34" s="108"/>
      <c r="BL34" s="109"/>
      <c r="BM34" s="110"/>
      <c r="BN34" s="111"/>
      <c r="BO34" s="109"/>
      <c r="BP34" s="107"/>
      <c r="BQ34" s="108"/>
      <c r="BR34" s="109"/>
      <c r="BS34" s="110"/>
      <c r="BT34" s="111"/>
      <c r="BU34" s="109"/>
      <c r="BV34" s="107"/>
      <c r="BW34" s="108"/>
      <c r="BX34" s="109"/>
      <c r="BY34" s="110"/>
      <c r="BZ34" s="112"/>
      <c r="CA34" s="2">
        <f t="shared" si="0"/>
        <v>33</v>
      </c>
      <c r="CB34" s="51" t="s">
        <v>692</v>
      </c>
      <c r="CC34" s="51" t="s">
        <v>693</v>
      </c>
      <c r="CD34" s="51" t="s">
        <v>694</v>
      </c>
      <c r="CE34" s="51" t="s">
        <v>392</v>
      </c>
      <c r="CF34" s="51" t="s">
        <v>389</v>
      </c>
      <c r="CG34" s="51" t="s">
        <v>389</v>
      </c>
      <c r="CH34" s="51" t="s">
        <v>390</v>
      </c>
      <c r="CI34" s="51" t="s">
        <v>389</v>
      </c>
      <c r="CJ34" s="51" t="s">
        <v>392</v>
      </c>
      <c r="CK34" s="51"/>
      <c r="CL34" s="51" t="s">
        <v>392</v>
      </c>
      <c r="CM34" s="51" t="s">
        <v>392</v>
      </c>
      <c r="CN34" s="51" t="s">
        <v>392</v>
      </c>
      <c r="CO34" s="51" t="s">
        <v>392</v>
      </c>
      <c r="CP34" s="51" t="s">
        <v>392</v>
      </c>
      <c r="CQ34" s="51" t="s">
        <v>392</v>
      </c>
      <c r="CR34" s="51" t="s">
        <v>715</v>
      </c>
      <c r="CS34" s="51" t="s">
        <v>392</v>
      </c>
      <c r="CT34" s="51" t="s">
        <v>392</v>
      </c>
      <c r="CU34" s="51" t="s">
        <v>392</v>
      </c>
      <c r="CV34" s="51" t="s">
        <v>392</v>
      </c>
      <c r="CW34" s="51" t="s">
        <v>392</v>
      </c>
      <c r="CX34" s="51" t="s">
        <v>392</v>
      </c>
      <c r="CZ34" s="102" t="str">
        <f t="shared" si="1"/>
        <v>Gestión de procesos</v>
      </c>
      <c r="DA34" s="152" t="str">
        <f t="shared" si="2"/>
        <v xml:space="preserve">Posibilidad de afectación económica (o presupuestal) por fallo en firme de detrimento patrimonial por parte de entes de control, debido a supervisión inadecuada de los contratos y/o convenios </v>
      </c>
      <c r="DB34" s="152"/>
      <c r="DC34" s="152"/>
      <c r="DD34" s="152"/>
      <c r="DE34" s="152"/>
      <c r="DF34" s="152"/>
      <c r="DG34" s="152"/>
      <c r="DH34" s="102" t="str">
        <f t="shared" si="3"/>
        <v>Alto</v>
      </c>
      <c r="DI34" s="102" t="str">
        <f t="shared" si="4"/>
        <v>Moderado</v>
      </c>
      <c r="DK34" s="98" t="e">
        <f>SUM(LEN(#REF!)-LEN(SUBSTITUTE(#REF!,"- Preventivo","")))/LEN("- Preventivo")</f>
        <v>#REF!</v>
      </c>
      <c r="DL34" s="98" t="e">
        <f t="shared" si="5"/>
        <v>#REF!</v>
      </c>
      <c r="DM34" s="98" t="e">
        <f>SUM(LEN(#REF!)-LEN(SUBSTITUTE(#REF!,"- Detectivo","")))/LEN("- Detectivo")</f>
        <v>#REF!</v>
      </c>
      <c r="DN34" s="98" t="e">
        <f t="shared" si="6"/>
        <v>#REF!</v>
      </c>
      <c r="DO34" s="98" t="e">
        <f>SUM(LEN(#REF!)-LEN(SUBSTITUTE(#REF!,"- Correctivo","")))/LEN("- Correctivo")</f>
        <v>#REF!</v>
      </c>
      <c r="DP34" s="98" t="e">
        <f t="shared" si="7"/>
        <v>#REF!</v>
      </c>
      <c r="DQ34" s="98" t="e">
        <f t="shared" si="19"/>
        <v>#REF!</v>
      </c>
      <c r="DR34" s="98" t="e">
        <f t="shared" si="8"/>
        <v>#REF!</v>
      </c>
      <c r="DS34" s="98" t="e">
        <f>SUM(LEN(#REF!)-LEN(SUBSTITUTE(#REF!,"- Documentado","")))/LEN("- Documentado")</f>
        <v>#REF!</v>
      </c>
      <c r="DT34" s="98" t="e">
        <f>SUM(LEN(#REF!)-LEN(SUBSTITUTE(#REF!,"- Documentado","")))/LEN("- Documentado")</f>
        <v>#REF!</v>
      </c>
      <c r="DU34" s="98" t="e">
        <f t="shared" si="9"/>
        <v>#REF!</v>
      </c>
      <c r="DV34" s="98" t="e">
        <f>SUM(LEN(#REF!)-LEN(SUBSTITUTE(#REF!,"- Continua","")))/LEN("- Continua")</f>
        <v>#REF!</v>
      </c>
      <c r="DW34" s="98" t="e">
        <f>SUM(LEN(#REF!)-LEN(SUBSTITUTE(#REF!,"- Continua","")))/LEN("- Continua")</f>
        <v>#REF!</v>
      </c>
      <c r="DX34" s="98" t="e">
        <f t="shared" si="10"/>
        <v>#REF!</v>
      </c>
      <c r="DY34" s="98" t="e">
        <f>SUM(LEN(#REF!)-LEN(SUBSTITUTE(#REF!,"- Con registro","")))/LEN("- Con registro")</f>
        <v>#REF!</v>
      </c>
      <c r="DZ34" s="98" t="e">
        <f>SUM(LEN(#REF!)-LEN(SUBSTITUTE(#REF!,"- Con registro","")))/LEN("- Con registro")</f>
        <v>#REF!</v>
      </c>
      <c r="EA34" s="98" t="e">
        <f t="shared" si="11"/>
        <v>#REF!</v>
      </c>
      <c r="EB34" s="101" t="e">
        <f t="shared" si="20"/>
        <v>#REF!</v>
      </c>
      <c r="EC34" s="101" t="e">
        <f t="shared" si="21"/>
        <v>#REF!</v>
      </c>
      <c r="ED34" s="129" t="e">
        <f t="shared" si="22"/>
        <v>#REF!</v>
      </c>
      <c r="EE34" s="149" t="e">
        <f t="shared" si="23"/>
        <v>#REF!</v>
      </c>
      <c r="EF34" s="149"/>
      <c r="EG34" s="149"/>
      <c r="EH34" s="149"/>
      <c r="EI34" s="149"/>
      <c r="EJ34" s="149"/>
      <c r="EK34" s="149"/>
      <c r="EL34" s="149"/>
      <c r="EM34" s="149"/>
      <c r="EN34" s="149"/>
      <c r="EP34" s="115">
        <f t="shared" si="24"/>
        <v>45266</v>
      </c>
      <c r="EQ34" s="116" t="str">
        <f t="shared" si="25"/>
        <v>13 de mayo de 2024</v>
      </c>
      <c r="ER34" s="98" t="str">
        <f t="shared" si="26"/>
        <v>Riesgos</v>
      </c>
      <c r="ES34" s="98" t="str">
        <f t="shared" si="16"/>
        <v xml:space="preserve">ID_247: Posibilidad de afectación económica (o presupuestal) por fallo en firme de detrimento patrimonial por parte de entes de control, debido a supervisión inadecuada de los contratos y/o convenios </v>
      </c>
      <c r="ET34" s="98" t="str">
        <f t="shared" si="17"/>
        <v>Ajuste en 
Análisis antes de controles
Tratamiento del riesgo en el Mapa de riesgos de Gestión de Contratación</v>
      </c>
      <c r="EU34" s="98" t="str">
        <f t="shared" si="18"/>
        <v>Solicitud de cambio realizada y aprobada por la Dirección de Contratación  a través del Aplicativo DARUMA</v>
      </c>
    </row>
    <row r="35" spans="1:151" ht="399.95" customHeight="1" x14ac:dyDescent="0.2">
      <c r="A35" s="120" t="s">
        <v>673</v>
      </c>
      <c r="B35" s="105" t="s">
        <v>674</v>
      </c>
      <c r="C35" s="105" t="s">
        <v>675</v>
      </c>
      <c r="D35" s="120" t="s">
        <v>128</v>
      </c>
      <c r="E35" s="121" t="s">
        <v>676</v>
      </c>
      <c r="F35" s="105" t="s">
        <v>677</v>
      </c>
      <c r="G35" s="121" t="s">
        <v>1532</v>
      </c>
      <c r="H35" s="121" t="s">
        <v>1531</v>
      </c>
      <c r="I35" s="104" t="s">
        <v>716</v>
      </c>
      <c r="J35" s="120" t="s">
        <v>64</v>
      </c>
      <c r="K35" s="121" t="s">
        <v>516</v>
      </c>
      <c r="L35" s="105" t="s">
        <v>129</v>
      </c>
      <c r="M35" s="111" t="s">
        <v>717</v>
      </c>
      <c r="N35" s="105" t="s">
        <v>718</v>
      </c>
      <c r="O35" s="105" t="s">
        <v>681</v>
      </c>
      <c r="P35" s="105" t="s">
        <v>370</v>
      </c>
      <c r="Q35" s="105" t="s">
        <v>371</v>
      </c>
      <c r="R35" s="105" t="s">
        <v>372</v>
      </c>
      <c r="S35" s="105" t="s">
        <v>427</v>
      </c>
      <c r="T35" s="105" t="s">
        <v>428</v>
      </c>
      <c r="U35" s="122" t="s">
        <v>144</v>
      </c>
      <c r="V35" s="123">
        <v>0.2</v>
      </c>
      <c r="W35" s="122" t="s">
        <v>53</v>
      </c>
      <c r="X35" s="123">
        <v>1</v>
      </c>
      <c r="Y35" s="66" t="s">
        <v>521</v>
      </c>
      <c r="Z35" s="105" t="s">
        <v>719</v>
      </c>
      <c r="AA35" s="122" t="s">
        <v>144</v>
      </c>
      <c r="AB35" s="127">
        <v>5.04E-2</v>
      </c>
      <c r="AC35" s="122" t="s">
        <v>53</v>
      </c>
      <c r="AD35" s="127">
        <v>1</v>
      </c>
      <c r="AE35" s="66" t="s">
        <v>521</v>
      </c>
      <c r="AF35" s="105" t="s">
        <v>720</v>
      </c>
      <c r="AG35" s="120" t="s">
        <v>412</v>
      </c>
      <c r="AH35" s="124" t="s">
        <v>684</v>
      </c>
      <c r="AI35" s="124" t="s">
        <v>685</v>
      </c>
      <c r="AJ35" s="131" t="s">
        <v>1523</v>
      </c>
      <c r="AK35" s="131" t="s">
        <v>1524</v>
      </c>
      <c r="AL35" s="124" t="s">
        <v>542</v>
      </c>
      <c r="AM35" s="124" t="s">
        <v>686</v>
      </c>
      <c r="AN35" s="105" t="s">
        <v>721</v>
      </c>
      <c r="AO35" s="105" t="s">
        <v>703</v>
      </c>
      <c r="AP35" s="105" t="s">
        <v>722</v>
      </c>
      <c r="AQ35" s="106">
        <v>45266</v>
      </c>
      <c r="AR35" s="107" t="s">
        <v>690</v>
      </c>
      <c r="AS35" s="108" t="s">
        <v>691</v>
      </c>
      <c r="AT35" s="109"/>
      <c r="AU35" s="110"/>
      <c r="AV35" s="111"/>
      <c r="AW35" s="109"/>
      <c r="AX35" s="107"/>
      <c r="AY35" s="108"/>
      <c r="AZ35" s="109"/>
      <c r="BA35" s="110"/>
      <c r="BB35" s="111"/>
      <c r="BC35" s="109"/>
      <c r="BD35" s="107"/>
      <c r="BE35" s="108"/>
      <c r="BF35" s="109"/>
      <c r="BG35" s="110"/>
      <c r="BH35" s="111"/>
      <c r="BI35" s="109"/>
      <c r="BJ35" s="107"/>
      <c r="BK35" s="108"/>
      <c r="BL35" s="109"/>
      <c r="BM35" s="110"/>
      <c r="BN35" s="111"/>
      <c r="BO35" s="109"/>
      <c r="BP35" s="107"/>
      <c r="BQ35" s="108"/>
      <c r="BR35" s="109"/>
      <c r="BS35" s="110"/>
      <c r="BT35" s="111"/>
      <c r="BU35" s="109"/>
      <c r="BV35" s="107"/>
      <c r="BW35" s="108"/>
      <c r="BX35" s="109"/>
      <c r="BY35" s="110"/>
      <c r="BZ35" s="112"/>
      <c r="CA35" s="2">
        <f t="shared" si="0"/>
        <v>33</v>
      </c>
      <c r="CB35" s="51" t="s">
        <v>692</v>
      </c>
      <c r="CC35" s="51" t="s">
        <v>693</v>
      </c>
      <c r="CD35" s="51" t="s">
        <v>694</v>
      </c>
      <c r="CE35" s="51" t="s">
        <v>392</v>
      </c>
      <c r="CF35" s="51" t="s">
        <v>389</v>
      </c>
      <c r="CG35" s="51" t="s">
        <v>389</v>
      </c>
      <c r="CH35" s="51" t="s">
        <v>390</v>
      </c>
      <c r="CI35" s="51" t="s">
        <v>389</v>
      </c>
      <c r="CJ35" s="51" t="s">
        <v>392</v>
      </c>
      <c r="CK35" s="51"/>
      <c r="CL35" s="51" t="s">
        <v>392</v>
      </c>
      <c r="CM35" s="51" t="s">
        <v>417</v>
      </c>
      <c r="CN35" s="51" t="s">
        <v>392</v>
      </c>
      <c r="CO35" s="51" t="s">
        <v>392</v>
      </c>
      <c r="CP35" s="51" t="s">
        <v>392</v>
      </c>
      <c r="CQ35" s="51" t="s">
        <v>392</v>
      </c>
      <c r="CR35" s="51" t="s">
        <v>715</v>
      </c>
      <c r="CS35" s="51" t="s">
        <v>392</v>
      </c>
      <c r="CT35" s="51" t="s">
        <v>392</v>
      </c>
      <c r="CU35" s="51" t="s">
        <v>392</v>
      </c>
      <c r="CV35" s="51" t="s">
        <v>392</v>
      </c>
      <c r="CW35" s="51" t="s">
        <v>392</v>
      </c>
      <c r="CX35" s="51" t="s">
        <v>392</v>
      </c>
      <c r="CZ35" s="102" t="str">
        <f t="shared" si="1"/>
        <v>Corrupción</v>
      </c>
      <c r="DA35" s="152" t="str">
        <f t="shared" si="2"/>
        <v xml:space="preserve">Posibilidad de afectación reputacional por pérdida de la confianza ciudadana en la gestión contractual de la Entidad, debido a decisiones ajustadas a intereses propios o de terceros durante la etapa precontractual con el fin de celebrar un contrato </v>
      </c>
      <c r="DB35" s="152"/>
      <c r="DC35" s="152"/>
      <c r="DD35" s="152"/>
      <c r="DE35" s="152"/>
      <c r="DF35" s="152"/>
      <c r="DG35" s="152"/>
      <c r="DH35" s="102" t="str">
        <f t="shared" si="3"/>
        <v>Extremo</v>
      </c>
      <c r="DI35" s="102" t="str">
        <f t="shared" si="4"/>
        <v>Extremo</v>
      </c>
      <c r="DK35" s="98" t="e">
        <f>SUM(LEN(#REF!)-LEN(SUBSTITUTE(#REF!,"- Preventivo","")))/LEN("- Preventivo")</f>
        <v>#REF!</v>
      </c>
      <c r="DL35" s="98" t="e">
        <f t="shared" si="5"/>
        <v>#REF!</v>
      </c>
      <c r="DM35" s="98" t="e">
        <f>SUM(LEN(#REF!)-LEN(SUBSTITUTE(#REF!,"- Detectivo","")))/LEN("- Detectivo")</f>
        <v>#REF!</v>
      </c>
      <c r="DN35" s="98" t="e">
        <f t="shared" si="6"/>
        <v>#REF!</v>
      </c>
      <c r="DO35" s="98" t="e">
        <f>SUM(LEN(#REF!)-LEN(SUBSTITUTE(#REF!,"- Correctivo","")))/LEN("- Correctivo")</f>
        <v>#REF!</v>
      </c>
      <c r="DP35" s="98" t="e">
        <f t="shared" si="7"/>
        <v>#REF!</v>
      </c>
      <c r="DQ35" s="98" t="e">
        <f t="shared" si="19"/>
        <v>#REF!</v>
      </c>
      <c r="DR35" s="98" t="e">
        <f t="shared" si="8"/>
        <v>#REF!</v>
      </c>
      <c r="DS35" s="98" t="e">
        <f>SUM(LEN(#REF!)-LEN(SUBSTITUTE(#REF!,"- Documentado","")))/LEN("- Documentado")</f>
        <v>#REF!</v>
      </c>
      <c r="DT35" s="98" t="e">
        <f>SUM(LEN(#REF!)-LEN(SUBSTITUTE(#REF!,"- Documentado","")))/LEN("- Documentado")</f>
        <v>#REF!</v>
      </c>
      <c r="DU35" s="98" t="e">
        <f t="shared" si="9"/>
        <v>#REF!</v>
      </c>
      <c r="DV35" s="98" t="e">
        <f>SUM(LEN(#REF!)-LEN(SUBSTITUTE(#REF!,"- Continua","")))/LEN("- Continua")</f>
        <v>#REF!</v>
      </c>
      <c r="DW35" s="98" t="e">
        <f>SUM(LEN(#REF!)-LEN(SUBSTITUTE(#REF!,"- Continua","")))/LEN("- Continua")</f>
        <v>#REF!</v>
      </c>
      <c r="DX35" s="98" t="e">
        <f t="shared" si="10"/>
        <v>#REF!</v>
      </c>
      <c r="DY35" s="98" t="e">
        <f>SUM(LEN(#REF!)-LEN(SUBSTITUTE(#REF!,"- Con registro","")))/LEN("- Con registro")</f>
        <v>#REF!</v>
      </c>
      <c r="DZ35" s="98" t="e">
        <f>SUM(LEN(#REF!)-LEN(SUBSTITUTE(#REF!,"- Con registro","")))/LEN("- Con registro")</f>
        <v>#REF!</v>
      </c>
      <c r="EA35" s="98" t="e">
        <f t="shared" si="11"/>
        <v>#REF!</v>
      </c>
      <c r="EB35" s="101" t="e">
        <f t="shared" si="20"/>
        <v>#REF!</v>
      </c>
      <c r="EC35" s="101" t="e">
        <f t="shared" si="21"/>
        <v>#REF!</v>
      </c>
      <c r="ED35" s="129" t="e">
        <f t="shared" si="22"/>
        <v>#REF!</v>
      </c>
      <c r="EE35" s="149" t="e">
        <f t="shared" si="23"/>
        <v>#REF!</v>
      </c>
      <c r="EF35" s="149"/>
      <c r="EG35" s="149"/>
      <c r="EH35" s="149"/>
      <c r="EI35" s="149"/>
      <c r="EJ35" s="149"/>
      <c r="EK35" s="149"/>
      <c r="EL35" s="149"/>
      <c r="EM35" s="149"/>
      <c r="EN35" s="149"/>
      <c r="EP35" s="115">
        <f t="shared" si="24"/>
        <v>45266</v>
      </c>
      <c r="EQ35" s="116" t="str">
        <f t="shared" si="25"/>
        <v>13 de mayo de 2024</v>
      </c>
      <c r="ER35" s="98" t="str">
        <f t="shared" si="26"/>
        <v>Riesgos</v>
      </c>
      <c r="ES35" s="98" t="str">
        <f t="shared" si="16"/>
        <v xml:space="preserve">ID_	221: Posibilidad de afectación reputacional por pérdida de la confianza ciudadana en la gestión contractual de la Entidad, debido a decisiones ajustadas a intereses propios o de terceros durante la etapa precontractual con el fin de celebrar un contrato </v>
      </c>
      <c r="ET35" s="98" t="str">
        <f t="shared" si="17"/>
        <v>Ajuste en 
Análisis antes de controles
Tratamiento del riesgo en el Mapa de riesgos de Gestión de Contratación</v>
      </c>
      <c r="EU35" s="98" t="str">
        <f t="shared" si="18"/>
        <v>Solicitud de cambio realizada y aprobada por la Dirección de Contratación a través del Aplicativo DARUMA</v>
      </c>
    </row>
    <row r="36" spans="1:151" ht="399.95" customHeight="1" x14ac:dyDescent="0.2">
      <c r="A36" s="120" t="s">
        <v>673</v>
      </c>
      <c r="B36" s="105" t="s">
        <v>674</v>
      </c>
      <c r="C36" s="105" t="s">
        <v>675</v>
      </c>
      <c r="D36" s="120" t="s">
        <v>128</v>
      </c>
      <c r="E36" s="121" t="s">
        <v>676</v>
      </c>
      <c r="F36" s="105" t="s">
        <v>706</v>
      </c>
      <c r="G36" s="121">
        <v>222</v>
      </c>
      <c r="H36" s="121" t="s">
        <v>1533</v>
      </c>
      <c r="I36" s="104" t="s">
        <v>723</v>
      </c>
      <c r="J36" s="120" t="s">
        <v>64</v>
      </c>
      <c r="K36" s="121" t="s">
        <v>516</v>
      </c>
      <c r="L36" s="105" t="s">
        <v>129</v>
      </c>
      <c r="M36" s="111" t="s">
        <v>724</v>
      </c>
      <c r="N36" s="105" t="s">
        <v>718</v>
      </c>
      <c r="O36" s="105" t="s">
        <v>725</v>
      </c>
      <c r="P36" s="105" t="s">
        <v>370</v>
      </c>
      <c r="Q36" s="105" t="s">
        <v>371</v>
      </c>
      <c r="R36" s="105" t="s">
        <v>372</v>
      </c>
      <c r="S36" s="105" t="s">
        <v>373</v>
      </c>
      <c r="T36" s="105" t="s">
        <v>374</v>
      </c>
      <c r="U36" s="122" t="s">
        <v>144</v>
      </c>
      <c r="V36" s="123">
        <v>0.2</v>
      </c>
      <c r="W36" s="122" t="s">
        <v>53</v>
      </c>
      <c r="X36" s="123">
        <v>1</v>
      </c>
      <c r="Y36" s="66" t="s">
        <v>521</v>
      </c>
      <c r="Z36" s="105" t="s">
        <v>719</v>
      </c>
      <c r="AA36" s="122" t="s">
        <v>144</v>
      </c>
      <c r="AB36" s="127">
        <v>8.3999999999999991E-2</v>
      </c>
      <c r="AC36" s="122" t="s">
        <v>53</v>
      </c>
      <c r="AD36" s="127">
        <v>1</v>
      </c>
      <c r="AE36" s="66" t="s">
        <v>521</v>
      </c>
      <c r="AF36" s="105" t="s">
        <v>720</v>
      </c>
      <c r="AG36" s="120" t="s">
        <v>412</v>
      </c>
      <c r="AH36" s="124" t="s">
        <v>1525</v>
      </c>
      <c r="AI36" s="131" t="s">
        <v>1526</v>
      </c>
      <c r="AJ36" s="136" t="s">
        <v>1528</v>
      </c>
      <c r="AK36" s="136" t="s">
        <v>1527</v>
      </c>
      <c r="AL36" s="131" t="s">
        <v>1529</v>
      </c>
      <c r="AM36" s="131" t="s">
        <v>1530</v>
      </c>
      <c r="AN36" s="105" t="s">
        <v>726</v>
      </c>
      <c r="AO36" s="105" t="s">
        <v>703</v>
      </c>
      <c r="AP36" s="105" t="s">
        <v>727</v>
      </c>
      <c r="AQ36" s="106">
        <v>45266</v>
      </c>
      <c r="AR36" s="107" t="s">
        <v>690</v>
      </c>
      <c r="AS36" s="108" t="s">
        <v>691</v>
      </c>
      <c r="AT36" s="109"/>
      <c r="AU36" s="110"/>
      <c r="AV36" s="111"/>
      <c r="AW36" s="109"/>
      <c r="AX36" s="107"/>
      <c r="AY36" s="108"/>
      <c r="AZ36" s="109"/>
      <c r="BA36" s="110"/>
      <c r="BB36" s="111"/>
      <c r="BC36" s="109"/>
      <c r="BD36" s="107"/>
      <c r="BE36" s="108"/>
      <c r="BF36" s="109"/>
      <c r="BG36" s="110"/>
      <c r="BH36" s="111"/>
      <c r="BI36" s="109"/>
      <c r="BJ36" s="107"/>
      <c r="BK36" s="108"/>
      <c r="BL36" s="109"/>
      <c r="BM36" s="110"/>
      <c r="BN36" s="111"/>
      <c r="BO36" s="109"/>
      <c r="BP36" s="107"/>
      <c r="BQ36" s="108"/>
      <c r="BR36" s="109"/>
      <c r="BS36" s="110"/>
      <c r="BT36" s="111"/>
      <c r="BU36" s="109"/>
      <c r="BV36" s="107"/>
      <c r="BW36" s="108"/>
      <c r="BX36" s="109"/>
      <c r="BY36" s="110"/>
      <c r="BZ36" s="112"/>
      <c r="CA36" s="2">
        <f t="shared" si="0"/>
        <v>33</v>
      </c>
      <c r="CB36" s="51" t="s">
        <v>692</v>
      </c>
      <c r="CC36" s="51" t="s">
        <v>693</v>
      </c>
      <c r="CD36" s="51" t="s">
        <v>694</v>
      </c>
      <c r="CE36" s="51" t="s">
        <v>392</v>
      </c>
      <c r="CF36" s="51" t="s">
        <v>389</v>
      </c>
      <c r="CG36" s="51" t="s">
        <v>389</v>
      </c>
      <c r="CH36" s="51" t="s">
        <v>390</v>
      </c>
      <c r="CI36" s="51" t="s">
        <v>389</v>
      </c>
      <c r="CJ36" s="51" t="s">
        <v>392</v>
      </c>
      <c r="CK36" s="51"/>
      <c r="CL36" s="51" t="s">
        <v>392</v>
      </c>
      <c r="CM36" s="51" t="s">
        <v>417</v>
      </c>
      <c r="CN36" s="51" t="s">
        <v>392</v>
      </c>
      <c r="CO36" s="51" t="s">
        <v>392</v>
      </c>
      <c r="CP36" s="51" t="s">
        <v>392</v>
      </c>
      <c r="CQ36" s="51" t="s">
        <v>392</v>
      </c>
      <c r="CR36" s="51" t="s">
        <v>695</v>
      </c>
      <c r="CS36" s="51" t="s">
        <v>392</v>
      </c>
      <c r="CT36" s="51" t="s">
        <v>392</v>
      </c>
      <c r="CU36" s="51" t="s">
        <v>392</v>
      </c>
      <c r="CV36" s="51" t="s">
        <v>392</v>
      </c>
      <c r="CW36" s="51" t="s">
        <v>392</v>
      </c>
      <c r="CX36" s="51" t="s">
        <v>392</v>
      </c>
      <c r="CZ36" s="102" t="str">
        <f t="shared" si="1"/>
        <v>Corrupción</v>
      </c>
      <c r="DA36" s="152" t="str">
        <f t="shared" si="2"/>
        <v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DB36" s="152"/>
      <c r="DC36" s="152"/>
      <c r="DD36" s="152"/>
      <c r="DE36" s="152"/>
      <c r="DF36" s="152"/>
      <c r="DG36" s="152"/>
      <c r="DH36" s="102" t="str">
        <f t="shared" si="3"/>
        <v>Extremo</v>
      </c>
      <c r="DI36" s="102" t="str">
        <f t="shared" si="4"/>
        <v>Extremo</v>
      </c>
      <c r="DK36" s="98" t="e">
        <f>SUM(LEN(#REF!)-LEN(SUBSTITUTE(#REF!,"- Preventivo","")))/LEN("- Preventivo")</f>
        <v>#REF!</v>
      </c>
      <c r="DL36" s="98" t="e">
        <f t="shared" si="5"/>
        <v>#REF!</v>
      </c>
      <c r="DM36" s="98" t="e">
        <f>SUM(LEN(#REF!)-LEN(SUBSTITUTE(#REF!,"- Detectivo","")))/LEN("- Detectivo")</f>
        <v>#REF!</v>
      </c>
      <c r="DN36" s="98" t="e">
        <f t="shared" si="6"/>
        <v>#REF!</v>
      </c>
      <c r="DO36" s="98" t="e">
        <f>SUM(LEN(#REF!)-LEN(SUBSTITUTE(#REF!,"- Correctivo","")))/LEN("- Correctivo")</f>
        <v>#REF!</v>
      </c>
      <c r="DP36" s="98" t="e">
        <f t="shared" si="7"/>
        <v>#REF!</v>
      </c>
      <c r="DQ36" s="98" t="e">
        <f t="shared" si="19"/>
        <v>#REF!</v>
      </c>
      <c r="DR36" s="98" t="e">
        <f t="shared" si="8"/>
        <v>#REF!</v>
      </c>
      <c r="DS36" s="98" t="e">
        <f>SUM(LEN(#REF!)-LEN(SUBSTITUTE(#REF!,"- Documentado","")))/LEN("- Documentado")</f>
        <v>#REF!</v>
      </c>
      <c r="DT36" s="98" t="e">
        <f>SUM(LEN(#REF!)-LEN(SUBSTITUTE(#REF!,"- Documentado","")))/LEN("- Documentado")</f>
        <v>#REF!</v>
      </c>
      <c r="DU36" s="98" t="e">
        <f t="shared" si="9"/>
        <v>#REF!</v>
      </c>
      <c r="DV36" s="98" t="e">
        <f>SUM(LEN(#REF!)-LEN(SUBSTITUTE(#REF!,"- Continua","")))/LEN("- Continua")</f>
        <v>#REF!</v>
      </c>
      <c r="DW36" s="98" t="e">
        <f>SUM(LEN(#REF!)-LEN(SUBSTITUTE(#REF!,"- Continua","")))/LEN("- Continua")</f>
        <v>#REF!</v>
      </c>
      <c r="DX36" s="98" t="e">
        <f t="shared" si="10"/>
        <v>#REF!</v>
      </c>
      <c r="DY36" s="98" t="e">
        <f>SUM(LEN(#REF!)-LEN(SUBSTITUTE(#REF!,"- Con registro","")))/LEN("- Con registro")</f>
        <v>#REF!</v>
      </c>
      <c r="DZ36" s="98" t="e">
        <f>SUM(LEN(#REF!)-LEN(SUBSTITUTE(#REF!,"- Con registro","")))/LEN("- Con registro")</f>
        <v>#REF!</v>
      </c>
      <c r="EA36" s="98" t="e">
        <f t="shared" si="11"/>
        <v>#REF!</v>
      </c>
      <c r="EB36" s="101" t="e">
        <f t="shared" si="20"/>
        <v>#REF!</v>
      </c>
      <c r="EC36" s="101" t="e">
        <f t="shared" si="21"/>
        <v>#REF!</v>
      </c>
      <c r="ED36" s="129" t="e">
        <f t="shared" si="22"/>
        <v>#REF!</v>
      </c>
      <c r="EE36" s="149" t="e">
        <f t="shared" si="23"/>
        <v>#REF!</v>
      </c>
      <c r="EF36" s="149"/>
      <c r="EG36" s="149"/>
      <c r="EH36" s="149"/>
      <c r="EI36" s="149"/>
      <c r="EJ36" s="149"/>
      <c r="EK36" s="149"/>
      <c r="EL36" s="149"/>
      <c r="EM36" s="149"/>
      <c r="EN36" s="149"/>
      <c r="EP36" s="115">
        <f t="shared" si="24"/>
        <v>45266</v>
      </c>
      <c r="EQ36" s="116" t="str">
        <f t="shared" si="25"/>
        <v>13 de mayo de 2024</v>
      </c>
      <c r="ER36" s="98" t="str">
        <f t="shared" si="26"/>
        <v>Riesgos</v>
      </c>
      <c r="ES36" s="98" t="str">
        <f t="shared" si="16"/>
        <v xml:space="preserve">ID_222: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ET36" s="98" t="str">
        <f t="shared" si="17"/>
        <v>Ajuste en 
Análisis antes de controles
Tratamiento del riesgo en el Mapa de riesgos de Gestión de Contratación</v>
      </c>
      <c r="EU36" s="98" t="str">
        <f t="shared" si="18"/>
        <v>Solicitud de cambio realizada y aprobada por la Dirección de Contratación a través del Aplicativo DARUMA</v>
      </c>
    </row>
    <row r="37" spans="1:151" ht="399.95" customHeight="1" x14ac:dyDescent="0.2">
      <c r="A37" s="120" t="s">
        <v>673</v>
      </c>
      <c r="B37" s="105" t="s">
        <v>674</v>
      </c>
      <c r="C37" s="105" t="s">
        <v>675</v>
      </c>
      <c r="D37" s="120" t="s">
        <v>128</v>
      </c>
      <c r="E37" s="121" t="s">
        <v>676</v>
      </c>
      <c r="F37" s="105" t="s">
        <v>728</v>
      </c>
      <c r="G37" s="121">
        <v>250</v>
      </c>
      <c r="H37" s="121" t="s">
        <v>1608</v>
      </c>
      <c r="I37" s="104" t="s">
        <v>729</v>
      </c>
      <c r="J37" s="120" t="s">
        <v>36</v>
      </c>
      <c r="K37" s="121" t="s">
        <v>365</v>
      </c>
      <c r="L37" s="105" t="s">
        <v>129</v>
      </c>
      <c r="M37" s="111" t="s">
        <v>730</v>
      </c>
      <c r="N37" s="105" t="s">
        <v>731</v>
      </c>
      <c r="O37" s="105" t="s">
        <v>732</v>
      </c>
      <c r="P37" s="105" t="s">
        <v>370</v>
      </c>
      <c r="Q37" s="105" t="s">
        <v>371</v>
      </c>
      <c r="R37" s="105" t="s">
        <v>372</v>
      </c>
      <c r="S37" s="105" t="s">
        <v>373</v>
      </c>
      <c r="T37" s="105" t="s">
        <v>374</v>
      </c>
      <c r="U37" s="122" t="s">
        <v>102</v>
      </c>
      <c r="V37" s="123">
        <v>0.6</v>
      </c>
      <c r="W37" s="122" t="s">
        <v>79</v>
      </c>
      <c r="X37" s="123">
        <v>0.8</v>
      </c>
      <c r="Y37" s="66" t="s">
        <v>409</v>
      </c>
      <c r="Z37" s="105" t="s">
        <v>733</v>
      </c>
      <c r="AA37" s="122" t="s">
        <v>123</v>
      </c>
      <c r="AB37" s="127">
        <v>0.252</v>
      </c>
      <c r="AC37" s="122" t="s">
        <v>103</v>
      </c>
      <c r="AD37" s="127">
        <v>0.60000000000000009</v>
      </c>
      <c r="AE37" s="66" t="s">
        <v>86</v>
      </c>
      <c r="AF37" s="105" t="s">
        <v>700</v>
      </c>
      <c r="AG37" s="120" t="s">
        <v>412</v>
      </c>
      <c r="AH37" s="124" t="s">
        <v>734</v>
      </c>
      <c r="AI37" s="124" t="s">
        <v>735</v>
      </c>
      <c r="AJ37" s="136" t="s">
        <v>1625</v>
      </c>
      <c r="AK37" s="131" t="s">
        <v>1626</v>
      </c>
      <c r="AL37" s="124" t="s">
        <v>542</v>
      </c>
      <c r="AM37" s="124" t="s">
        <v>527</v>
      </c>
      <c r="AN37" s="105" t="s">
        <v>736</v>
      </c>
      <c r="AO37" s="105" t="s">
        <v>703</v>
      </c>
      <c r="AP37" s="105" t="s">
        <v>737</v>
      </c>
      <c r="AQ37" s="106">
        <v>45266</v>
      </c>
      <c r="AR37" s="107" t="s">
        <v>690</v>
      </c>
      <c r="AS37" s="108" t="s">
        <v>691</v>
      </c>
      <c r="AT37" s="109"/>
      <c r="AU37" s="110"/>
      <c r="AV37" s="111"/>
      <c r="AW37" s="109"/>
      <c r="AX37" s="107"/>
      <c r="AY37" s="108"/>
      <c r="AZ37" s="109"/>
      <c r="BA37" s="110"/>
      <c r="BB37" s="111"/>
      <c r="BC37" s="109"/>
      <c r="BD37" s="107"/>
      <c r="BE37" s="108"/>
      <c r="BF37" s="109"/>
      <c r="BG37" s="110"/>
      <c r="BH37" s="111"/>
      <c r="BI37" s="109"/>
      <c r="BJ37" s="107"/>
      <c r="BK37" s="108"/>
      <c r="BL37" s="109"/>
      <c r="BM37" s="110"/>
      <c r="BN37" s="111"/>
      <c r="BO37" s="109"/>
      <c r="BP37" s="107"/>
      <c r="BQ37" s="108"/>
      <c r="BR37" s="109"/>
      <c r="BS37" s="110"/>
      <c r="BT37" s="111"/>
      <c r="BU37" s="109"/>
      <c r="BV37" s="107"/>
      <c r="BW37" s="108"/>
      <c r="BX37" s="109"/>
      <c r="BY37" s="110"/>
      <c r="BZ37" s="112"/>
      <c r="CA37" s="2">
        <f t="shared" si="0"/>
        <v>33</v>
      </c>
      <c r="CB37" s="51" t="s">
        <v>692</v>
      </c>
      <c r="CC37" s="51" t="s">
        <v>693</v>
      </c>
      <c r="CD37" s="51" t="s">
        <v>694</v>
      </c>
      <c r="CE37" s="51" t="s">
        <v>392</v>
      </c>
      <c r="CF37" s="51" t="s">
        <v>389</v>
      </c>
      <c r="CG37" s="51" t="s">
        <v>389</v>
      </c>
      <c r="CH37" s="51" t="s">
        <v>390</v>
      </c>
      <c r="CI37" s="51" t="s">
        <v>389</v>
      </c>
      <c r="CJ37" s="51" t="s">
        <v>392</v>
      </c>
      <c r="CK37" s="51"/>
      <c r="CL37" s="51" t="s">
        <v>392</v>
      </c>
      <c r="CM37" s="51" t="s">
        <v>392</v>
      </c>
      <c r="CN37" s="51" t="s">
        <v>392</v>
      </c>
      <c r="CO37" s="51" t="s">
        <v>392</v>
      </c>
      <c r="CP37" s="51" t="s">
        <v>392</v>
      </c>
      <c r="CQ37" s="51" t="s">
        <v>392</v>
      </c>
      <c r="CR37" s="51" t="s">
        <v>738</v>
      </c>
      <c r="CS37" s="51" t="s">
        <v>392</v>
      </c>
      <c r="CT37" s="51" t="s">
        <v>392</v>
      </c>
      <c r="CU37" s="51" t="s">
        <v>392</v>
      </c>
      <c r="CV37" s="51" t="s">
        <v>392</v>
      </c>
      <c r="CW37" s="51" t="s">
        <v>392</v>
      </c>
      <c r="CX37" s="51" t="s">
        <v>392</v>
      </c>
      <c r="CZ37" s="102" t="str">
        <f t="shared" si="1"/>
        <v>Gestión de procesos</v>
      </c>
      <c r="DA37" s="152" t="str">
        <f t="shared" si="2"/>
        <v>Posibilidad de afectación reputacional por sanción disciplinaria por parte de entes de Control, debido a  la supervisión inadecuada para adelantar el proceso de liquidación de los contratos o convenios que así lo requieran</v>
      </c>
      <c r="DB37" s="152"/>
      <c r="DC37" s="152"/>
      <c r="DD37" s="152"/>
      <c r="DE37" s="152"/>
      <c r="DF37" s="152"/>
      <c r="DG37" s="152"/>
      <c r="DH37" s="102" t="str">
        <f t="shared" si="3"/>
        <v>Alto</v>
      </c>
      <c r="DI37" s="102" t="str">
        <f t="shared" si="4"/>
        <v>Moderado</v>
      </c>
      <c r="DK37" s="98" t="e">
        <f>SUM(LEN(#REF!)-LEN(SUBSTITUTE(#REF!,"- Preventivo","")))/LEN("- Preventivo")</f>
        <v>#REF!</v>
      </c>
      <c r="DL37" s="98" t="e">
        <f t="shared" si="5"/>
        <v>#REF!</v>
      </c>
      <c r="DM37" s="98" t="e">
        <f>SUM(LEN(#REF!)-LEN(SUBSTITUTE(#REF!,"- Detectivo","")))/LEN("- Detectivo")</f>
        <v>#REF!</v>
      </c>
      <c r="DN37" s="98" t="e">
        <f t="shared" si="6"/>
        <v>#REF!</v>
      </c>
      <c r="DO37" s="98" t="e">
        <f>SUM(LEN(#REF!)-LEN(SUBSTITUTE(#REF!,"- Correctivo","")))/LEN("- Correctivo")</f>
        <v>#REF!</v>
      </c>
      <c r="DP37" s="98" t="e">
        <f t="shared" si="7"/>
        <v>#REF!</v>
      </c>
      <c r="DQ37" s="98" t="e">
        <f t="shared" si="19"/>
        <v>#REF!</v>
      </c>
      <c r="DR37" s="98" t="e">
        <f t="shared" si="8"/>
        <v>#REF!</v>
      </c>
      <c r="DS37" s="98" t="e">
        <f>SUM(LEN(#REF!)-LEN(SUBSTITUTE(#REF!,"- Documentado","")))/LEN("- Documentado")</f>
        <v>#REF!</v>
      </c>
      <c r="DT37" s="98" t="e">
        <f>SUM(LEN(#REF!)-LEN(SUBSTITUTE(#REF!,"- Documentado","")))/LEN("- Documentado")</f>
        <v>#REF!</v>
      </c>
      <c r="DU37" s="98" t="e">
        <f t="shared" si="9"/>
        <v>#REF!</v>
      </c>
      <c r="DV37" s="98" t="e">
        <f>SUM(LEN(#REF!)-LEN(SUBSTITUTE(#REF!,"- Continua","")))/LEN("- Continua")</f>
        <v>#REF!</v>
      </c>
      <c r="DW37" s="98" t="e">
        <f>SUM(LEN(#REF!)-LEN(SUBSTITUTE(#REF!,"- Continua","")))/LEN("- Continua")</f>
        <v>#REF!</v>
      </c>
      <c r="DX37" s="98" t="e">
        <f t="shared" si="10"/>
        <v>#REF!</v>
      </c>
      <c r="DY37" s="98" t="e">
        <f>SUM(LEN(#REF!)-LEN(SUBSTITUTE(#REF!,"- Con registro","")))/LEN("- Con registro")</f>
        <v>#REF!</v>
      </c>
      <c r="DZ37" s="98" t="e">
        <f>SUM(LEN(#REF!)-LEN(SUBSTITUTE(#REF!,"- Con registro","")))/LEN("- Con registro")</f>
        <v>#REF!</v>
      </c>
      <c r="EA37" s="98" t="e">
        <f t="shared" si="11"/>
        <v>#REF!</v>
      </c>
      <c r="EB37" s="101" t="e">
        <f t="shared" si="20"/>
        <v>#REF!</v>
      </c>
      <c r="EC37" s="101" t="e">
        <f t="shared" si="21"/>
        <v>#REF!</v>
      </c>
      <c r="ED37" s="129" t="e">
        <f t="shared" si="22"/>
        <v>#REF!</v>
      </c>
      <c r="EE37" s="149" t="e">
        <f t="shared" si="23"/>
        <v>#REF!</v>
      </c>
      <c r="EF37" s="149"/>
      <c r="EG37" s="149"/>
      <c r="EH37" s="149"/>
      <c r="EI37" s="149"/>
      <c r="EJ37" s="149"/>
      <c r="EK37" s="149"/>
      <c r="EL37" s="149"/>
      <c r="EM37" s="149"/>
      <c r="EN37" s="149"/>
      <c r="EP37" s="115">
        <f t="shared" si="24"/>
        <v>45266</v>
      </c>
      <c r="EQ37" s="116" t="str">
        <f t="shared" si="25"/>
        <v>13 de mayo de 2024</v>
      </c>
      <c r="ER37" s="98" t="str">
        <f t="shared" si="26"/>
        <v>Riesgos</v>
      </c>
      <c r="ES37" s="98" t="str">
        <f t="shared" si="16"/>
        <v>ID_250: Posibilidad de afectación reputacional por sanción disciplinaria por parte de entes de Control, debido a  la supervisión inadecuada para adelantar el proceso de liquidación de los contratos o convenios que así lo requieran</v>
      </c>
      <c r="ET37" s="98" t="str">
        <f t="shared" si="17"/>
        <v>Ajuste en 
Análisis antes de controles
Tratamiento del riesgo en el Mapa de riesgos de Gestión de Contratación</v>
      </c>
      <c r="EU37" s="98" t="str">
        <f t="shared" si="18"/>
        <v>Solicitud de cambio realizada y aprobada por la Dirección de Contratación a través del Aplicativo DARUMA</v>
      </c>
    </row>
    <row r="38" spans="1:151" ht="399.95" customHeight="1" x14ac:dyDescent="0.2">
      <c r="A38" s="120" t="s">
        <v>673</v>
      </c>
      <c r="B38" s="105" t="s">
        <v>674</v>
      </c>
      <c r="C38" s="105" t="s">
        <v>675</v>
      </c>
      <c r="D38" s="120" t="s">
        <v>128</v>
      </c>
      <c r="E38" s="121" t="s">
        <v>676</v>
      </c>
      <c r="F38" s="105" t="s">
        <v>739</v>
      </c>
      <c r="G38" s="121">
        <v>251</v>
      </c>
      <c r="H38" s="121" t="s">
        <v>1609</v>
      </c>
      <c r="I38" s="104" t="s">
        <v>740</v>
      </c>
      <c r="J38" s="120" t="s">
        <v>36</v>
      </c>
      <c r="K38" s="121" t="s">
        <v>365</v>
      </c>
      <c r="L38" s="105" t="s">
        <v>129</v>
      </c>
      <c r="M38" s="111" t="s">
        <v>741</v>
      </c>
      <c r="N38" s="105" t="s">
        <v>742</v>
      </c>
      <c r="O38" s="105" t="s">
        <v>743</v>
      </c>
      <c r="P38" s="105" t="s">
        <v>370</v>
      </c>
      <c r="Q38" s="105" t="s">
        <v>371</v>
      </c>
      <c r="R38" s="105" t="s">
        <v>372</v>
      </c>
      <c r="S38" s="105" t="s">
        <v>373</v>
      </c>
      <c r="T38" s="105" t="s">
        <v>374</v>
      </c>
      <c r="U38" s="122" t="s">
        <v>78</v>
      </c>
      <c r="V38" s="123">
        <v>0.8</v>
      </c>
      <c r="W38" s="122" t="s">
        <v>79</v>
      </c>
      <c r="X38" s="123">
        <v>0.8</v>
      </c>
      <c r="Y38" s="66" t="s">
        <v>409</v>
      </c>
      <c r="Z38" s="105" t="s">
        <v>711</v>
      </c>
      <c r="AA38" s="122" t="s">
        <v>123</v>
      </c>
      <c r="AB38" s="127">
        <v>0.2016</v>
      </c>
      <c r="AC38" s="122" t="s">
        <v>103</v>
      </c>
      <c r="AD38" s="127">
        <v>0.60000000000000009</v>
      </c>
      <c r="AE38" s="66" t="s">
        <v>86</v>
      </c>
      <c r="AF38" s="105" t="s">
        <v>744</v>
      </c>
      <c r="AG38" s="120" t="s">
        <v>412</v>
      </c>
      <c r="AH38" s="124" t="s">
        <v>1618</v>
      </c>
      <c r="AI38" s="131" t="s">
        <v>1627</v>
      </c>
      <c r="AJ38" s="136" t="s">
        <v>1628</v>
      </c>
      <c r="AK38" s="131" t="s">
        <v>1629</v>
      </c>
      <c r="AL38" s="131" t="s">
        <v>1630</v>
      </c>
      <c r="AM38" s="131" t="s">
        <v>1631</v>
      </c>
      <c r="AN38" s="105" t="s">
        <v>745</v>
      </c>
      <c r="AO38" s="105" t="s">
        <v>703</v>
      </c>
      <c r="AP38" s="105" t="s">
        <v>746</v>
      </c>
      <c r="AQ38" s="106">
        <v>45266</v>
      </c>
      <c r="AR38" s="107" t="s">
        <v>690</v>
      </c>
      <c r="AS38" s="108" t="s">
        <v>691</v>
      </c>
      <c r="AT38" s="109"/>
      <c r="AU38" s="110"/>
      <c r="AV38" s="111"/>
      <c r="AW38" s="109"/>
      <c r="AX38" s="107"/>
      <c r="AY38" s="108"/>
      <c r="AZ38" s="109"/>
      <c r="BA38" s="110"/>
      <c r="BB38" s="111"/>
      <c r="BC38" s="109"/>
      <c r="BD38" s="107"/>
      <c r="BE38" s="108"/>
      <c r="BF38" s="109"/>
      <c r="BG38" s="110"/>
      <c r="BH38" s="111"/>
      <c r="BI38" s="109"/>
      <c r="BJ38" s="107"/>
      <c r="BK38" s="108"/>
      <c r="BL38" s="109"/>
      <c r="BM38" s="110"/>
      <c r="BN38" s="111"/>
      <c r="BO38" s="109"/>
      <c r="BP38" s="107"/>
      <c r="BQ38" s="108"/>
      <c r="BR38" s="109"/>
      <c r="BS38" s="110"/>
      <c r="BT38" s="111"/>
      <c r="BU38" s="109"/>
      <c r="BV38" s="107"/>
      <c r="BW38" s="108"/>
      <c r="BX38" s="109"/>
      <c r="BY38" s="110"/>
      <c r="BZ38" s="112"/>
      <c r="CA38" s="2">
        <f t="shared" si="0"/>
        <v>33</v>
      </c>
      <c r="CB38" s="51" t="s">
        <v>692</v>
      </c>
      <c r="CC38" s="51" t="s">
        <v>693</v>
      </c>
      <c r="CD38" s="51" t="s">
        <v>694</v>
      </c>
      <c r="CE38" s="51" t="s">
        <v>392</v>
      </c>
      <c r="CF38" s="51" t="s">
        <v>389</v>
      </c>
      <c r="CG38" s="51" t="s">
        <v>389</v>
      </c>
      <c r="CH38" s="51" t="s">
        <v>390</v>
      </c>
      <c r="CI38" s="51" t="s">
        <v>389</v>
      </c>
      <c r="CJ38" s="51" t="s">
        <v>392</v>
      </c>
      <c r="CK38" s="51"/>
      <c r="CL38" s="51" t="s">
        <v>392</v>
      </c>
      <c r="CM38" s="51" t="s">
        <v>392</v>
      </c>
      <c r="CN38" s="51" t="s">
        <v>392</v>
      </c>
      <c r="CO38" s="51" t="s">
        <v>392</v>
      </c>
      <c r="CP38" s="51" t="s">
        <v>392</v>
      </c>
      <c r="CQ38" s="51" t="s">
        <v>392</v>
      </c>
      <c r="CR38" s="51" t="s">
        <v>747</v>
      </c>
      <c r="CS38" s="51" t="s">
        <v>392</v>
      </c>
      <c r="CT38" s="51" t="s">
        <v>392</v>
      </c>
      <c r="CU38" s="51" t="s">
        <v>392</v>
      </c>
      <c r="CV38" s="51" t="s">
        <v>392</v>
      </c>
      <c r="CW38" s="51" t="s">
        <v>392</v>
      </c>
      <c r="CX38" s="51" t="s">
        <v>392</v>
      </c>
      <c r="CZ38" s="102" t="str">
        <f t="shared" si="1"/>
        <v>Gestión de procesos</v>
      </c>
      <c r="DA38" s="152" t="str">
        <f t="shared" si="2"/>
        <v xml:space="preserve">Posibilidad de afectación económica (o presupuestal) por fallos judiciales y/o sanciones de entes de control, debido a incumplimiento legal en la aprobación del perfeccionamiento y ejecución contractual </v>
      </c>
      <c r="DB38" s="152"/>
      <c r="DC38" s="152"/>
      <c r="DD38" s="152"/>
      <c r="DE38" s="152"/>
      <c r="DF38" s="152"/>
      <c r="DG38" s="152"/>
      <c r="DH38" s="102" t="str">
        <f t="shared" si="3"/>
        <v>Alto</v>
      </c>
      <c r="DI38" s="102" t="str">
        <f t="shared" si="4"/>
        <v>Moderado</v>
      </c>
      <c r="DK38" s="98" t="e">
        <f>SUM(LEN(#REF!)-LEN(SUBSTITUTE(#REF!,"- Preventivo","")))/LEN("- Preventivo")</f>
        <v>#REF!</v>
      </c>
      <c r="DL38" s="98" t="e">
        <f t="shared" si="5"/>
        <v>#REF!</v>
      </c>
      <c r="DM38" s="98" t="e">
        <f>SUM(LEN(#REF!)-LEN(SUBSTITUTE(#REF!,"- Detectivo","")))/LEN("- Detectivo")</f>
        <v>#REF!</v>
      </c>
      <c r="DN38" s="98" t="e">
        <f t="shared" si="6"/>
        <v>#REF!</v>
      </c>
      <c r="DO38" s="98" t="e">
        <f>SUM(LEN(#REF!)-LEN(SUBSTITUTE(#REF!,"- Correctivo","")))/LEN("- Correctivo")</f>
        <v>#REF!</v>
      </c>
      <c r="DP38" s="98" t="e">
        <f t="shared" si="7"/>
        <v>#REF!</v>
      </c>
      <c r="DQ38" s="98" t="e">
        <f t="shared" si="19"/>
        <v>#REF!</v>
      </c>
      <c r="DR38" s="98" t="e">
        <f t="shared" si="8"/>
        <v>#REF!</v>
      </c>
      <c r="DS38" s="98" t="e">
        <f>SUM(LEN(#REF!)-LEN(SUBSTITUTE(#REF!,"- Documentado","")))/LEN("- Documentado")</f>
        <v>#REF!</v>
      </c>
      <c r="DT38" s="98" t="e">
        <f>SUM(LEN(#REF!)-LEN(SUBSTITUTE(#REF!,"- Documentado","")))/LEN("- Documentado")</f>
        <v>#REF!</v>
      </c>
      <c r="DU38" s="98" t="e">
        <f t="shared" si="9"/>
        <v>#REF!</v>
      </c>
      <c r="DV38" s="98" t="e">
        <f>SUM(LEN(#REF!)-LEN(SUBSTITUTE(#REF!,"- Continua","")))/LEN("- Continua")</f>
        <v>#REF!</v>
      </c>
      <c r="DW38" s="98" t="e">
        <f>SUM(LEN(#REF!)-LEN(SUBSTITUTE(#REF!,"- Continua","")))/LEN("- Continua")</f>
        <v>#REF!</v>
      </c>
      <c r="DX38" s="98" t="e">
        <f t="shared" si="10"/>
        <v>#REF!</v>
      </c>
      <c r="DY38" s="98" t="e">
        <f>SUM(LEN(#REF!)-LEN(SUBSTITUTE(#REF!,"- Con registro","")))/LEN("- Con registro")</f>
        <v>#REF!</v>
      </c>
      <c r="DZ38" s="98" t="e">
        <f>SUM(LEN(#REF!)-LEN(SUBSTITUTE(#REF!,"- Con registro","")))/LEN("- Con registro")</f>
        <v>#REF!</v>
      </c>
      <c r="EA38" s="98" t="e">
        <f t="shared" si="11"/>
        <v>#REF!</v>
      </c>
      <c r="EB38" s="101" t="e">
        <f t="shared" si="20"/>
        <v>#REF!</v>
      </c>
      <c r="EC38" s="101" t="e">
        <f t="shared" si="21"/>
        <v>#REF!</v>
      </c>
      <c r="ED38" s="129" t="e">
        <f t="shared" si="22"/>
        <v>#REF!</v>
      </c>
      <c r="EE38" s="149" t="e">
        <f t="shared" si="23"/>
        <v>#REF!</v>
      </c>
      <c r="EF38" s="149"/>
      <c r="EG38" s="149"/>
      <c r="EH38" s="149"/>
      <c r="EI38" s="149"/>
      <c r="EJ38" s="149"/>
      <c r="EK38" s="149"/>
      <c r="EL38" s="149"/>
      <c r="EM38" s="149"/>
      <c r="EN38" s="149"/>
      <c r="EP38" s="115">
        <f t="shared" si="24"/>
        <v>45266</v>
      </c>
      <c r="EQ38" s="116" t="str">
        <f t="shared" si="25"/>
        <v>13 de mayo de 2024</v>
      </c>
      <c r="ER38" s="98" t="str">
        <f t="shared" si="26"/>
        <v>Riesgos</v>
      </c>
      <c r="ES38" s="98" t="str">
        <f t="shared" si="16"/>
        <v xml:space="preserve">ID_251: Posibilidad de afectación económica (o presupuestal) por fallos judiciales y/o sanciones de entes de control, debido a incumplimiento legal en la aprobación del perfeccionamiento y ejecución contractual </v>
      </c>
      <c r="ET38" s="98" t="str">
        <f t="shared" si="17"/>
        <v>Ajuste en 
Análisis antes de controles
Tratamiento del riesgo en el Mapa de riesgos de Gestión de Contratación</v>
      </c>
      <c r="EU38" s="98" t="str">
        <f t="shared" si="18"/>
        <v>Solicitud de cambio realizada y aprobada por la Dirección de Contratación a través del Aplicativo DARUMA</v>
      </c>
    </row>
    <row r="39" spans="1:151" ht="399.95" customHeight="1" x14ac:dyDescent="0.2">
      <c r="A39" s="120" t="s">
        <v>205</v>
      </c>
      <c r="B39" s="105" t="s">
        <v>748</v>
      </c>
      <c r="C39" s="105" t="s">
        <v>749</v>
      </c>
      <c r="D39" s="120" t="s">
        <v>750</v>
      </c>
      <c r="E39" s="121" t="s">
        <v>676</v>
      </c>
      <c r="F39" s="105" t="s">
        <v>751</v>
      </c>
      <c r="G39" s="121">
        <v>275</v>
      </c>
      <c r="H39" s="121" t="s">
        <v>1666</v>
      </c>
      <c r="I39" s="104" t="s">
        <v>752</v>
      </c>
      <c r="J39" s="120" t="s">
        <v>36</v>
      </c>
      <c r="K39" s="121" t="s">
        <v>365</v>
      </c>
      <c r="L39" s="105" t="s">
        <v>209</v>
      </c>
      <c r="M39" s="111" t="s">
        <v>753</v>
      </c>
      <c r="N39" s="105" t="s">
        <v>754</v>
      </c>
      <c r="O39" s="105" t="s">
        <v>755</v>
      </c>
      <c r="P39" s="105" t="s">
        <v>370</v>
      </c>
      <c r="Q39" s="105" t="s">
        <v>371</v>
      </c>
      <c r="R39" s="105" t="s">
        <v>756</v>
      </c>
      <c r="S39" s="105" t="s">
        <v>373</v>
      </c>
      <c r="T39" s="105" t="s">
        <v>374</v>
      </c>
      <c r="U39" s="122" t="s">
        <v>123</v>
      </c>
      <c r="V39" s="123">
        <v>0.4</v>
      </c>
      <c r="W39" s="122" t="s">
        <v>124</v>
      </c>
      <c r="X39" s="123">
        <v>0.4</v>
      </c>
      <c r="Y39" s="66" t="s">
        <v>86</v>
      </c>
      <c r="Z39" s="105" t="s">
        <v>757</v>
      </c>
      <c r="AA39" s="122" t="s">
        <v>144</v>
      </c>
      <c r="AB39" s="127">
        <v>0.16799999999999998</v>
      </c>
      <c r="AC39" s="122" t="s">
        <v>145</v>
      </c>
      <c r="AD39" s="127">
        <v>0.16875000000000001</v>
      </c>
      <c r="AE39" s="66" t="s">
        <v>376</v>
      </c>
      <c r="AF39" s="105" t="s">
        <v>377</v>
      </c>
      <c r="AG39" s="120" t="s">
        <v>378</v>
      </c>
      <c r="AH39" s="105" t="s">
        <v>379</v>
      </c>
      <c r="AI39" s="105" t="s">
        <v>379</v>
      </c>
      <c r="AJ39" s="105" t="s">
        <v>363</v>
      </c>
      <c r="AK39" s="105" t="s">
        <v>363</v>
      </c>
      <c r="AL39" s="105" t="s">
        <v>379</v>
      </c>
      <c r="AM39" s="105" t="s">
        <v>379</v>
      </c>
      <c r="AN39" s="105" t="s">
        <v>758</v>
      </c>
      <c r="AO39" s="105" t="s">
        <v>759</v>
      </c>
      <c r="AP39" s="105" t="s">
        <v>760</v>
      </c>
      <c r="AQ39" s="106">
        <v>45267</v>
      </c>
      <c r="AR39" s="107" t="s">
        <v>761</v>
      </c>
      <c r="AS39" s="108" t="s">
        <v>762</v>
      </c>
      <c r="AT39" s="109"/>
      <c r="AU39" s="110"/>
      <c r="AV39" s="111"/>
      <c r="AW39" s="109"/>
      <c r="AX39" s="107"/>
      <c r="AY39" s="108"/>
      <c r="AZ39" s="109"/>
      <c r="BA39" s="110"/>
      <c r="BB39" s="111"/>
      <c r="BC39" s="109"/>
      <c r="BD39" s="107"/>
      <c r="BE39" s="108"/>
      <c r="BF39" s="109"/>
      <c r="BG39" s="110"/>
      <c r="BH39" s="111"/>
      <c r="BI39" s="109"/>
      <c r="BJ39" s="107"/>
      <c r="BK39" s="108"/>
      <c r="BL39" s="109"/>
      <c r="BM39" s="110"/>
      <c r="BN39" s="111"/>
      <c r="BO39" s="109"/>
      <c r="BP39" s="107"/>
      <c r="BQ39" s="108"/>
      <c r="BR39" s="109"/>
      <c r="BS39" s="110"/>
      <c r="BT39" s="111"/>
      <c r="BU39" s="109"/>
      <c r="BV39" s="107"/>
      <c r="BW39" s="108"/>
      <c r="BX39" s="109"/>
      <c r="BY39" s="110"/>
      <c r="BZ39" s="112"/>
      <c r="CA39" s="2">
        <f t="shared" si="0"/>
        <v>33</v>
      </c>
      <c r="CB39" s="51"/>
      <c r="CC39" s="51" t="s">
        <v>763</v>
      </c>
      <c r="CD39" s="51" t="s">
        <v>764</v>
      </c>
      <c r="CE39" s="51" t="s">
        <v>388</v>
      </c>
      <c r="CF39" s="51" t="s">
        <v>389</v>
      </c>
      <c r="CG39" s="51" t="s">
        <v>389</v>
      </c>
      <c r="CH39" s="51" t="s">
        <v>390</v>
      </c>
      <c r="CI39" s="51" t="s">
        <v>389</v>
      </c>
      <c r="CJ39" s="51" t="s">
        <v>392</v>
      </c>
      <c r="CK39" s="51"/>
      <c r="CL39" s="51" t="s">
        <v>392</v>
      </c>
      <c r="CM39" s="51" t="s">
        <v>392</v>
      </c>
      <c r="CN39" s="51" t="s">
        <v>392</v>
      </c>
      <c r="CO39" s="51" t="s">
        <v>392</v>
      </c>
      <c r="CP39" s="51" t="s">
        <v>392</v>
      </c>
      <c r="CQ39" s="51" t="s">
        <v>392</v>
      </c>
      <c r="CR39" s="51" t="s">
        <v>765</v>
      </c>
      <c r="CS39" s="51" t="s">
        <v>392</v>
      </c>
      <c r="CT39" s="51" t="s">
        <v>392</v>
      </c>
      <c r="CU39" s="51" t="s">
        <v>392</v>
      </c>
      <c r="CV39" s="51" t="s">
        <v>392</v>
      </c>
      <c r="CW39" s="51" t="s">
        <v>392</v>
      </c>
      <c r="CX39" s="51" t="s">
        <v>392</v>
      </c>
      <c r="CZ39" s="102" t="str">
        <f t="shared" si="1"/>
        <v>Gestión de procesos</v>
      </c>
      <c r="DA39" s="152" t="str">
        <f t="shared" si="2"/>
        <v>Posibilidad de afectación reputacional por sanción de un ente de control o regulador, debido a errores (fallas o deficiencias) en la generación de la cuenta mensual de almacén con destino a la Subdirección Financiera.</v>
      </c>
      <c r="DB39" s="152"/>
      <c r="DC39" s="152"/>
      <c r="DD39" s="152"/>
      <c r="DE39" s="152"/>
      <c r="DF39" s="152"/>
      <c r="DG39" s="152"/>
      <c r="DH39" s="102" t="str">
        <f t="shared" si="3"/>
        <v>Moderado</v>
      </c>
      <c r="DI39" s="102" t="str">
        <f t="shared" si="4"/>
        <v>Bajo</v>
      </c>
      <c r="DK39" s="98" t="e">
        <f>SUM(LEN(#REF!)-LEN(SUBSTITUTE(#REF!,"- Preventivo","")))/LEN("- Preventivo")</f>
        <v>#REF!</v>
      </c>
      <c r="DL39" s="98" t="e">
        <f t="shared" si="5"/>
        <v>#REF!</v>
      </c>
      <c r="DM39" s="98" t="e">
        <f>SUM(LEN(#REF!)-LEN(SUBSTITUTE(#REF!,"- Detectivo","")))/LEN("- Detectivo")</f>
        <v>#REF!</v>
      </c>
      <c r="DN39" s="98" t="e">
        <f t="shared" si="6"/>
        <v>#REF!</v>
      </c>
      <c r="DO39" s="98" t="e">
        <f>SUM(LEN(#REF!)-LEN(SUBSTITUTE(#REF!,"- Correctivo","")))/LEN("- Correctivo")</f>
        <v>#REF!</v>
      </c>
      <c r="DP39" s="98" t="e">
        <f t="shared" si="7"/>
        <v>#REF!</v>
      </c>
      <c r="DQ39" s="98" t="e">
        <f t="shared" si="19"/>
        <v>#REF!</v>
      </c>
      <c r="DR39" s="98" t="e">
        <f t="shared" si="8"/>
        <v>#REF!</v>
      </c>
      <c r="DS39" s="98" t="e">
        <f>SUM(LEN(#REF!)-LEN(SUBSTITUTE(#REF!,"- Documentado","")))/LEN("- Documentado")</f>
        <v>#REF!</v>
      </c>
      <c r="DT39" s="98" t="e">
        <f>SUM(LEN(#REF!)-LEN(SUBSTITUTE(#REF!,"- Documentado","")))/LEN("- Documentado")</f>
        <v>#REF!</v>
      </c>
      <c r="DU39" s="98" t="e">
        <f t="shared" si="9"/>
        <v>#REF!</v>
      </c>
      <c r="DV39" s="98" t="e">
        <f>SUM(LEN(#REF!)-LEN(SUBSTITUTE(#REF!,"- Continua","")))/LEN("- Continua")</f>
        <v>#REF!</v>
      </c>
      <c r="DW39" s="98" t="e">
        <f>SUM(LEN(#REF!)-LEN(SUBSTITUTE(#REF!,"- Continua","")))/LEN("- Continua")</f>
        <v>#REF!</v>
      </c>
      <c r="DX39" s="98" t="e">
        <f t="shared" si="10"/>
        <v>#REF!</v>
      </c>
      <c r="DY39" s="98" t="e">
        <f>SUM(LEN(#REF!)-LEN(SUBSTITUTE(#REF!,"- Con registro","")))/LEN("- Con registro")</f>
        <v>#REF!</v>
      </c>
      <c r="DZ39" s="98" t="e">
        <f>SUM(LEN(#REF!)-LEN(SUBSTITUTE(#REF!,"- Con registro","")))/LEN("- Con registro")</f>
        <v>#REF!</v>
      </c>
      <c r="EA39" s="98" t="e">
        <f t="shared" si="11"/>
        <v>#REF!</v>
      </c>
      <c r="EB39" s="101" t="e">
        <f t="shared" si="20"/>
        <v>#REF!</v>
      </c>
      <c r="EC39" s="101" t="e">
        <f t="shared" si="21"/>
        <v>#REF!</v>
      </c>
      <c r="ED39" s="129" t="e">
        <f t="shared" si="22"/>
        <v>#REF!</v>
      </c>
      <c r="EE39" s="149" t="e">
        <f t="shared" si="23"/>
        <v>#REF!</v>
      </c>
      <c r="EF39" s="149"/>
      <c r="EG39" s="149"/>
      <c r="EH39" s="149"/>
      <c r="EI39" s="149"/>
      <c r="EJ39" s="149"/>
      <c r="EK39" s="149"/>
      <c r="EL39" s="149"/>
      <c r="EM39" s="149"/>
      <c r="EN39" s="149"/>
      <c r="EP39" s="115">
        <f t="shared" si="24"/>
        <v>45267</v>
      </c>
      <c r="EQ39" s="116" t="str">
        <f t="shared" si="25"/>
        <v>13 de mayo de 2024</v>
      </c>
      <c r="ER39" s="98" t="str">
        <f t="shared" si="26"/>
        <v>Riesgos</v>
      </c>
      <c r="ES39" s="98" t="str">
        <f t="shared" si="16"/>
        <v>ID_275: Posibilidad de afectación reputacional por sanción de un ente de control o regulador, debido a errores (fallas o deficiencias) en la generación de la cuenta mensual de almacén con destino a la Subdirección Financiera.</v>
      </c>
      <c r="ET39" s="98" t="str">
        <f t="shared" si="17"/>
        <v>Ajuste en 
Análisis antes de controles
 en el Mapa de riesgos de Gestión de Recursos Físicos</v>
      </c>
      <c r="EU39" s="98" t="str">
        <f t="shared" si="18"/>
        <v>Solicitud de cambio realizada y aprobada por la Subdirección de Servicios Administrativos a través del Aplicativo DARUMA</v>
      </c>
    </row>
    <row r="40" spans="1:151" ht="396" customHeight="1" x14ac:dyDescent="0.2">
      <c r="A40" s="120" t="s">
        <v>205</v>
      </c>
      <c r="B40" s="105" t="s">
        <v>748</v>
      </c>
      <c r="C40" s="105" t="s">
        <v>749</v>
      </c>
      <c r="D40" s="120" t="s">
        <v>750</v>
      </c>
      <c r="E40" s="121" t="s">
        <v>676</v>
      </c>
      <c r="F40" s="105" t="s">
        <v>766</v>
      </c>
      <c r="G40" s="121" t="s">
        <v>1535</v>
      </c>
      <c r="H40" s="121" t="s">
        <v>1534</v>
      </c>
      <c r="I40" s="104" t="s">
        <v>767</v>
      </c>
      <c r="J40" s="120" t="s">
        <v>64</v>
      </c>
      <c r="K40" s="121" t="s">
        <v>516</v>
      </c>
      <c r="L40" s="105" t="s">
        <v>209</v>
      </c>
      <c r="M40" s="111" t="s">
        <v>768</v>
      </c>
      <c r="N40" s="105" t="s">
        <v>769</v>
      </c>
      <c r="O40" s="105" t="s">
        <v>770</v>
      </c>
      <c r="P40" s="105" t="s">
        <v>370</v>
      </c>
      <c r="Q40" s="105" t="s">
        <v>371</v>
      </c>
      <c r="R40" s="105" t="s">
        <v>564</v>
      </c>
      <c r="S40" s="105" t="s">
        <v>373</v>
      </c>
      <c r="T40" s="105" t="s">
        <v>374</v>
      </c>
      <c r="U40" s="122" t="s">
        <v>144</v>
      </c>
      <c r="V40" s="123">
        <v>0.2</v>
      </c>
      <c r="W40" s="122" t="s">
        <v>79</v>
      </c>
      <c r="X40" s="123">
        <v>0.8</v>
      </c>
      <c r="Y40" s="66" t="s">
        <v>409</v>
      </c>
      <c r="Z40" s="105" t="s">
        <v>410</v>
      </c>
      <c r="AA40" s="122" t="s">
        <v>144</v>
      </c>
      <c r="AB40" s="127">
        <v>1.48176E-2</v>
      </c>
      <c r="AC40" s="122" t="s">
        <v>79</v>
      </c>
      <c r="AD40" s="127">
        <v>0.8</v>
      </c>
      <c r="AE40" s="66" t="s">
        <v>409</v>
      </c>
      <c r="AF40" s="105" t="s">
        <v>771</v>
      </c>
      <c r="AG40" s="120" t="s">
        <v>412</v>
      </c>
      <c r="AH40" s="124" t="s">
        <v>772</v>
      </c>
      <c r="AI40" s="124" t="s">
        <v>773</v>
      </c>
      <c r="AJ40" s="136" t="s">
        <v>1537</v>
      </c>
      <c r="AK40" s="131" t="s">
        <v>1538</v>
      </c>
      <c r="AL40" s="124" t="s">
        <v>542</v>
      </c>
      <c r="AM40" s="124" t="s">
        <v>686</v>
      </c>
      <c r="AN40" s="105" t="s">
        <v>774</v>
      </c>
      <c r="AO40" s="105" t="s">
        <v>759</v>
      </c>
      <c r="AP40" s="105" t="s">
        <v>775</v>
      </c>
      <c r="AQ40" s="106">
        <v>45267</v>
      </c>
      <c r="AR40" s="107" t="s">
        <v>690</v>
      </c>
      <c r="AS40" s="108" t="s">
        <v>776</v>
      </c>
      <c r="AT40" s="109"/>
      <c r="AU40" s="110"/>
      <c r="AV40" s="111"/>
      <c r="AW40" s="109"/>
      <c r="AX40" s="107"/>
      <c r="AY40" s="108"/>
      <c r="AZ40" s="109"/>
      <c r="BA40" s="110"/>
      <c r="BB40" s="111"/>
      <c r="BC40" s="109"/>
      <c r="BD40" s="107"/>
      <c r="BE40" s="108"/>
      <c r="BF40" s="109"/>
      <c r="BG40" s="110"/>
      <c r="BH40" s="111"/>
      <c r="BI40" s="109"/>
      <c r="BJ40" s="107"/>
      <c r="BK40" s="108"/>
      <c r="BL40" s="109"/>
      <c r="BM40" s="110"/>
      <c r="BN40" s="111"/>
      <c r="BO40" s="109"/>
      <c r="BP40" s="107"/>
      <c r="BQ40" s="108"/>
      <c r="BR40" s="109"/>
      <c r="BS40" s="110"/>
      <c r="BT40" s="111"/>
      <c r="BU40" s="109"/>
      <c r="BV40" s="107"/>
      <c r="BW40" s="108"/>
      <c r="BX40" s="109"/>
      <c r="BY40" s="110"/>
      <c r="BZ40" s="112"/>
      <c r="CA40" s="2">
        <f t="shared" si="0"/>
        <v>33</v>
      </c>
      <c r="CB40" s="51"/>
      <c r="CC40" s="51" t="s">
        <v>763</v>
      </c>
      <c r="CD40" s="51" t="s">
        <v>764</v>
      </c>
      <c r="CE40" s="51" t="s">
        <v>388</v>
      </c>
      <c r="CF40" s="51" t="s">
        <v>389</v>
      </c>
      <c r="CG40" s="51" t="s">
        <v>389</v>
      </c>
      <c r="CH40" s="51" t="s">
        <v>390</v>
      </c>
      <c r="CI40" s="51" t="s">
        <v>389</v>
      </c>
      <c r="CJ40" s="51" t="s">
        <v>392</v>
      </c>
      <c r="CK40" s="51"/>
      <c r="CL40" s="51" t="s">
        <v>392</v>
      </c>
      <c r="CM40" s="51" t="s">
        <v>417</v>
      </c>
      <c r="CN40" s="51" t="s">
        <v>392</v>
      </c>
      <c r="CO40" s="51" t="s">
        <v>392</v>
      </c>
      <c r="CP40" s="51" t="s">
        <v>392</v>
      </c>
      <c r="CQ40" s="51" t="s">
        <v>392</v>
      </c>
      <c r="CR40" s="51" t="s">
        <v>777</v>
      </c>
      <c r="CS40" s="51" t="s">
        <v>392</v>
      </c>
      <c r="CT40" s="51" t="s">
        <v>392</v>
      </c>
      <c r="CU40" s="51" t="s">
        <v>392</v>
      </c>
      <c r="CV40" s="51" t="s">
        <v>392</v>
      </c>
      <c r="CW40" s="51" t="s">
        <v>392</v>
      </c>
      <c r="CX40" s="51" t="s">
        <v>392</v>
      </c>
      <c r="CZ40" s="102" t="str">
        <f t="shared" si="1"/>
        <v>Corrupción</v>
      </c>
      <c r="DA40" s="152" t="str">
        <f t="shared" si="2"/>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40" s="152"/>
      <c r="DC40" s="152"/>
      <c r="DD40" s="152"/>
      <c r="DE40" s="152"/>
      <c r="DF40" s="152"/>
      <c r="DG40" s="152"/>
      <c r="DH40" s="102" t="str">
        <f t="shared" si="3"/>
        <v>Alto</v>
      </c>
      <c r="DI40" s="102" t="str">
        <f t="shared" si="4"/>
        <v>Alto</v>
      </c>
      <c r="DK40" s="98" t="e">
        <f>SUM(LEN(#REF!)-LEN(SUBSTITUTE(#REF!,"- Preventivo","")))/LEN("- Preventivo")</f>
        <v>#REF!</v>
      </c>
      <c r="DL40" s="98" t="e">
        <f t="shared" si="5"/>
        <v>#REF!</v>
      </c>
      <c r="DM40" s="98" t="e">
        <f>SUM(LEN(#REF!)-LEN(SUBSTITUTE(#REF!,"- Detectivo","")))/LEN("- Detectivo")</f>
        <v>#REF!</v>
      </c>
      <c r="DN40" s="98" t="e">
        <f t="shared" si="6"/>
        <v>#REF!</v>
      </c>
      <c r="DO40" s="98" t="e">
        <f>SUM(LEN(#REF!)-LEN(SUBSTITUTE(#REF!,"- Correctivo","")))/LEN("- Correctivo")</f>
        <v>#REF!</v>
      </c>
      <c r="DP40" s="98" t="e">
        <f t="shared" si="7"/>
        <v>#REF!</v>
      </c>
      <c r="DQ40" s="98" t="e">
        <f t="shared" si="19"/>
        <v>#REF!</v>
      </c>
      <c r="DR40" s="98" t="e">
        <f t="shared" si="8"/>
        <v>#REF!</v>
      </c>
      <c r="DS40" s="98" t="e">
        <f>SUM(LEN(#REF!)-LEN(SUBSTITUTE(#REF!,"- Documentado","")))/LEN("- Documentado")</f>
        <v>#REF!</v>
      </c>
      <c r="DT40" s="98" t="e">
        <f>SUM(LEN(#REF!)-LEN(SUBSTITUTE(#REF!,"- Documentado","")))/LEN("- Documentado")</f>
        <v>#REF!</v>
      </c>
      <c r="DU40" s="98" t="e">
        <f t="shared" si="9"/>
        <v>#REF!</v>
      </c>
      <c r="DV40" s="98" t="e">
        <f>SUM(LEN(#REF!)-LEN(SUBSTITUTE(#REF!,"- Continua","")))/LEN("- Continua")</f>
        <v>#REF!</v>
      </c>
      <c r="DW40" s="98" t="e">
        <f>SUM(LEN(#REF!)-LEN(SUBSTITUTE(#REF!,"- Continua","")))/LEN("- Continua")</f>
        <v>#REF!</v>
      </c>
      <c r="DX40" s="98" t="e">
        <f t="shared" si="10"/>
        <v>#REF!</v>
      </c>
      <c r="DY40" s="98" t="e">
        <f>SUM(LEN(#REF!)-LEN(SUBSTITUTE(#REF!,"- Con registro","")))/LEN("- Con registro")</f>
        <v>#REF!</v>
      </c>
      <c r="DZ40" s="98" t="e">
        <f>SUM(LEN(#REF!)-LEN(SUBSTITUTE(#REF!,"- Con registro","")))/LEN("- Con registro")</f>
        <v>#REF!</v>
      </c>
      <c r="EA40" s="98" t="e">
        <f t="shared" si="11"/>
        <v>#REF!</v>
      </c>
      <c r="EB40" s="101" t="e">
        <f t="shared" si="20"/>
        <v>#REF!</v>
      </c>
      <c r="EC40" s="101" t="e">
        <f t="shared" si="21"/>
        <v>#REF!</v>
      </c>
      <c r="ED40" s="129" t="e">
        <f t="shared" si="22"/>
        <v>#REF!</v>
      </c>
      <c r="EE40" s="149" t="e">
        <f t="shared" si="23"/>
        <v>#REF!</v>
      </c>
      <c r="EF40" s="149"/>
      <c r="EG40" s="149"/>
      <c r="EH40" s="149"/>
      <c r="EI40" s="149"/>
      <c r="EJ40" s="149"/>
      <c r="EK40" s="149"/>
      <c r="EL40" s="149"/>
      <c r="EM40" s="149"/>
      <c r="EN40" s="149"/>
      <c r="EP40" s="115">
        <f t="shared" si="24"/>
        <v>45267</v>
      </c>
      <c r="EQ40" s="116" t="str">
        <f t="shared" si="25"/>
        <v>13 de mayo de 2024</v>
      </c>
      <c r="ER40" s="98" t="str">
        <f t="shared" si="26"/>
        <v>Riesgos</v>
      </c>
      <c r="ES40" s="98" t="str">
        <f t="shared" si="16"/>
        <v>ID_	216: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ET40" s="98" t="str">
        <f t="shared" si="17"/>
        <v>Ajuste en 
Análisis antes de controles
Tratamiento del riesgo en el Mapa de riesgos de Gestión de Recursos Físicos</v>
      </c>
      <c r="EU40" s="98" t="str">
        <f t="shared" si="18"/>
        <v>Solicitud de cambio realizada y aprobada por la Subdirección de Servicios Administrativos a través del Aplicativo DARUMA</v>
      </c>
    </row>
    <row r="41" spans="1:151" ht="399.95" customHeight="1" x14ac:dyDescent="0.2">
      <c r="A41" s="120" t="s">
        <v>205</v>
      </c>
      <c r="B41" s="105" t="s">
        <v>748</v>
      </c>
      <c r="C41" s="105" t="s">
        <v>749</v>
      </c>
      <c r="D41" s="120" t="s">
        <v>750</v>
      </c>
      <c r="E41" s="121" t="s">
        <v>676</v>
      </c>
      <c r="F41" s="105" t="s">
        <v>778</v>
      </c>
      <c r="G41" s="121">
        <v>217</v>
      </c>
      <c r="H41" s="121" t="s">
        <v>1536</v>
      </c>
      <c r="I41" s="104" t="s">
        <v>779</v>
      </c>
      <c r="J41" s="120" t="s">
        <v>64</v>
      </c>
      <c r="K41" s="121" t="s">
        <v>516</v>
      </c>
      <c r="L41" s="105" t="s">
        <v>209</v>
      </c>
      <c r="M41" s="111" t="s">
        <v>768</v>
      </c>
      <c r="N41" s="105" t="s">
        <v>769</v>
      </c>
      <c r="O41" s="105" t="s">
        <v>780</v>
      </c>
      <c r="P41" s="105" t="s">
        <v>370</v>
      </c>
      <c r="Q41" s="105" t="s">
        <v>371</v>
      </c>
      <c r="R41" s="105" t="s">
        <v>756</v>
      </c>
      <c r="S41" s="105" t="s">
        <v>373</v>
      </c>
      <c r="T41" s="105" t="s">
        <v>374</v>
      </c>
      <c r="U41" s="122" t="s">
        <v>144</v>
      </c>
      <c r="V41" s="123">
        <v>0.2</v>
      </c>
      <c r="W41" s="122" t="s">
        <v>79</v>
      </c>
      <c r="X41" s="123">
        <v>0.8</v>
      </c>
      <c r="Y41" s="66" t="s">
        <v>409</v>
      </c>
      <c r="Z41" s="105" t="s">
        <v>410</v>
      </c>
      <c r="AA41" s="122" t="s">
        <v>144</v>
      </c>
      <c r="AB41" s="127">
        <v>2.1167999999999999E-2</v>
      </c>
      <c r="AC41" s="122" t="s">
        <v>79</v>
      </c>
      <c r="AD41" s="127">
        <v>0.8</v>
      </c>
      <c r="AE41" s="66" t="s">
        <v>409</v>
      </c>
      <c r="AF41" s="105" t="s">
        <v>411</v>
      </c>
      <c r="AG41" s="120" t="s">
        <v>412</v>
      </c>
      <c r="AH41" s="124" t="s">
        <v>781</v>
      </c>
      <c r="AI41" s="124" t="s">
        <v>773</v>
      </c>
      <c r="AJ41" s="131" t="s">
        <v>1539</v>
      </c>
      <c r="AK41" s="131" t="s">
        <v>1540</v>
      </c>
      <c r="AL41" s="124" t="s">
        <v>542</v>
      </c>
      <c r="AM41" s="124" t="s">
        <v>686</v>
      </c>
      <c r="AN41" s="105" t="s">
        <v>782</v>
      </c>
      <c r="AO41" s="105" t="s">
        <v>783</v>
      </c>
      <c r="AP41" s="105" t="s">
        <v>784</v>
      </c>
      <c r="AQ41" s="106">
        <v>45267</v>
      </c>
      <c r="AR41" s="107" t="s">
        <v>690</v>
      </c>
      <c r="AS41" s="108" t="s">
        <v>776</v>
      </c>
      <c r="AT41" s="109"/>
      <c r="AU41" s="110"/>
      <c r="AV41" s="111"/>
      <c r="AW41" s="109"/>
      <c r="AX41" s="107"/>
      <c r="AY41" s="108"/>
      <c r="AZ41" s="109"/>
      <c r="BA41" s="110"/>
      <c r="BB41" s="111"/>
      <c r="BC41" s="109"/>
      <c r="BD41" s="107"/>
      <c r="BE41" s="108"/>
      <c r="BF41" s="109"/>
      <c r="BG41" s="110"/>
      <c r="BH41" s="111"/>
      <c r="BI41" s="109"/>
      <c r="BJ41" s="107"/>
      <c r="BK41" s="108"/>
      <c r="BL41" s="109"/>
      <c r="BM41" s="110"/>
      <c r="BN41" s="111"/>
      <c r="BO41" s="109"/>
      <c r="BP41" s="107"/>
      <c r="BQ41" s="108"/>
      <c r="BR41" s="109"/>
      <c r="BS41" s="110"/>
      <c r="BT41" s="111"/>
      <c r="BU41" s="109"/>
      <c r="BV41" s="107"/>
      <c r="BW41" s="108"/>
      <c r="BX41" s="109"/>
      <c r="BY41" s="110"/>
      <c r="BZ41" s="112"/>
      <c r="CA41" s="2">
        <f t="shared" si="0"/>
        <v>33</v>
      </c>
      <c r="CB41" s="51"/>
      <c r="CC41" s="51" t="s">
        <v>763</v>
      </c>
      <c r="CD41" s="51" t="s">
        <v>764</v>
      </c>
      <c r="CE41" s="51" t="s">
        <v>388</v>
      </c>
      <c r="CF41" s="51" t="s">
        <v>389</v>
      </c>
      <c r="CG41" s="51" t="s">
        <v>389</v>
      </c>
      <c r="CH41" s="51" t="s">
        <v>390</v>
      </c>
      <c r="CI41" s="51" t="s">
        <v>389</v>
      </c>
      <c r="CJ41" s="51" t="s">
        <v>392</v>
      </c>
      <c r="CK41" s="51"/>
      <c r="CL41" s="51" t="s">
        <v>392</v>
      </c>
      <c r="CM41" s="51" t="s">
        <v>417</v>
      </c>
      <c r="CN41" s="51" t="s">
        <v>392</v>
      </c>
      <c r="CO41" s="51" t="s">
        <v>392</v>
      </c>
      <c r="CP41" s="51" t="s">
        <v>392</v>
      </c>
      <c r="CQ41" s="51" t="s">
        <v>392</v>
      </c>
      <c r="CR41" s="51" t="s">
        <v>777</v>
      </c>
      <c r="CS41" s="51" t="s">
        <v>392</v>
      </c>
      <c r="CT41" s="51" t="s">
        <v>392</v>
      </c>
      <c r="CU41" s="51" t="s">
        <v>392</v>
      </c>
      <c r="CV41" s="51" t="s">
        <v>392</v>
      </c>
      <c r="CW41" s="51" t="s">
        <v>392</v>
      </c>
      <c r="CX41" s="51" t="s">
        <v>392</v>
      </c>
      <c r="CZ41" s="102" t="str">
        <f t="shared" si="1"/>
        <v>Corrupción</v>
      </c>
      <c r="DA41" s="152" t="str">
        <f t="shared" si="2"/>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41" s="152"/>
      <c r="DC41" s="152"/>
      <c r="DD41" s="152"/>
      <c r="DE41" s="152"/>
      <c r="DF41" s="152"/>
      <c r="DG41" s="152"/>
      <c r="DH41" s="102" t="str">
        <f t="shared" si="3"/>
        <v>Alto</v>
      </c>
      <c r="DI41" s="102" t="str">
        <f t="shared" si="4"/>
        <v>Alto</v>
      </c>
      <c r="DK41" s="98" t="e">
        <f>SUM(LEN(#REF!)-LEN(SUBSTITUTE(#REF!,"- Preventivo","")))/LEN("- Preventivo")</f>
        <v>#REF!</v>
      </c>
      <c r="DL41" s="98" t="e">
        <f t="shared" si="5"/>
        <v>#REF!</v>
      </c>
      <c r="DM41" s="98" t="e">
        <f>SUM(LEN(#REF!)-LEN(SUBSTITUTE(#REF!,"- Detectivo","")))/LEN("- Detectivo")</f>
        <v>#REF!</v>
      </c>
      <c r="DN41" s="98" t="e">
        <f t="shared" si="6"/>
        <v>#REF!</v>
      </c>
      <c r="DO41" s="98" t="e">
        <f>SUM(LEN(#REF!)-LEN(SUBSTITUTE(#REF!,"- Correctivo","")))/LEN("- Correctivo")</f>
        <v>#REF!</v>
      </c>
      <c r="DP41" s="98" t="e">
        <f t="shared" si="7"/>
        <v>#REF!</v>
      </c>
      <c r="DQ41" s="98" t="e">
        <f t="shared" si="19"/>
        <v>#REF!</v>
      </c>
      <c r="DR41" s="98" t="e">
        <f t="shared" si="8"/>
        <v>#REF!</v>
      </c>
      <c r="DS41" s="98" t="e">
        <f>SUM(LEN(#REF!)-LEN(SUBSTITUTE(#REF!,"- Documentado","")))/LEN("- Documentado")</f>
        <v>#REF!</v>
      </c>
      <c r="DT41" s="98" t="e">
        <f>SUM(LEN(#REF!)-LEN(SUBSTITUTE(#REF!,"- Documentado","")))/LEN("- Documentado")</f>
        <v>#REF!</v>
      </c>
      <c r="DU41" s="98" t="e">
        <f t="shared" si="9"/>
        <v>#REF!</v>
      </c>
      <c r="DV41" s="98" t="e">
        <f>SUM(LEN(#REF!)-LEN(SUBSTITUTE(#REF!,"- Continua","")))/LEN("- Continua")</f>
        <v>#REF!</v>
      </c>
      <c r="DW41" s="98" t="e">
        <f>SUM(LEN(#REF!)-LEN(SUBSTITUTE(#REF!,"- Continua","")))/LEN("- Continua")</f>
        <v>#REF!</v>
      </c>
      <c r="DX41" s="98" t="e">
        <f t="shared" si="10"/>
        <v>#REF!</v>
      </c>
      <c r="DY41" s="98" t="e">
        <f>SUM(LEN(#REF!)-LEN(SUBSTITUTE(#REF!,"- Con registro","")))/LEN("- Con registro")</f>
        <v>#REF!</v>
      </c>
      <c r="DZ41" s="98" t="e">
        <f>SUM(LEN(#REF!)-LEN(SUBSTITUTE(#REF!,"- Con registro","")))/LEN("- Con registro")</f>
        <v>#REF!</v>
      </c>
      <c r="EA41" s="98" t="e">
        <f t="shared" si="11"/>
        <v>#REF!</v>
      </c>
      <c r="EB41" s="101" t="e">
        <f t="shared" si="20"/>
        <v>#REF!</v>
      </c>
      <c r="EC41" s="101" t="e">
        <f t="shared" si="21"/>
        <v>#REF!</v>
      </c>
      <c r="ED41" s="129" t="e">
        <f t="shared" si="22"/>
        <v>#REF!</v>
      </c>
      <c r="EE41" s="149" t="e">
        <f t="shared" si="23"/>
        <v>#REF!</v>
      </c>
      <c r="EF41" s="149"/>
      <c r="EG41" s="149"/>
      <c r="EH41" s="149"/>
      <c r="EI41" s="149"/>
      <c r="EJ41" s="149"/>
      <c r="EK41" s="149"/>
      <c r="EL41" s="149"/>
      <c r="EM41" s="149"/>
      <c r="EN41" s="149"/>
      <c r="EP41" s="115">
        <f t="shared" si="24"/>
        <v>45267</v>
      </c>
      <c r="EQ41" s="116" t="str">
        <f t="shared" si="25"/>
        <v>13 de mayo de 2024</v>
      </c>
      <c r="ER41" s="98" t="str">
        <f t="shared" si="26"/>
        <v>Riesgos</v>
      </c>
      <c r="ES41" s="98" t="str">
        <f t="shared" si="16"/>
        <v>ID_217: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ET41" s="98" t="str">
        <f t="shared" si="17"/>
        <v>Ajuste en 
Análisis antes de controles
Tratamiento del riesgo en el Mapa de riesgos de Gestión de Recursos Físicos</v>
      </c>
      <c r="EU41" s="98" t="str">
        <f t="shared" si="18"/>
        <v>Solicitud de cambio realizada y aprobada por la Subdirección de Servicios Administrativos a través del Aplicativo DARUMA</v>
      </c>
    </row>
    <row r="42" spans="1:151" ht="399.95" customHeight="1" x14ac:dyDescent="0.2">
      <c r="A42" s="120" t="s">
        <v>205</v>
      </c>
      <c r="B42" s="105" t="s">
        <v>748</v>
      </c>
      <c r="C42" s="105" t="s">
        <v>749</v>
      </c>
      <c r="D42" s="120" t="s">
        <v>750</v>
      </c>
      <c r="E42" s="121" t="s">
        <v>676</v>
      </c>
      <c r="F42" s="105" t="s">
        <v>785</v>
      </c>
      <c r="G42" s="121">
        <v>276</v>
      </c>
      <c r="H42" s="121" t="s">
        <v>1667</v>
      </c>
      <c r="I42" s="104" t="s">
        <v>786</v>
      </c>
      <c r="J42" s="120" t="s">
        <v>36</v>
      </c>
      <c r="K42" s="121" t="s">
        <v>365</v>
      </c>
      <c r="L42" s="105" t="s">
        <v>209</v>
      </c>
      <c r="M42" s="111" t="s">
        <v>787</v>
      </c>
      <c r="N42" s="105" t="s">
        <v>788</v>
      </c>
      <c r="O42" s="105" t="s">
        <v>789</v>
      </c>
      <c r="P42" s="105" t="s">
        <v>370</v>
      </c>
      <c r="Q42" s="105" t="s">
        <v>371</v>
      </c>
      <c r="R42" s="105" t="s">
        <v>564</v>
      </c>
      <c r="S42" s="105" t="s">
        <v>427</v>
      </c>
      <c r="T42" s="105" t="s">
        <v>428</v>
      </c>
      <c r="U42" s="122" t="s">
        <v>78</v>
      </c>
      <c r="V42" s="123">
        <v>0.8</v>
      </c>
      <c r="W42" s="122" t="s">
        <v>79</v>
      </c>
      <c r="X42" s="123">
        <v>0.8</v>
      </c>
      <c r="Y42" s="66" t="s">
        <v>409</v>
      </c>
      <c r="Z42" s="105" t="s">
        <v>790</v>
      </c>
      <c r="AA42" s="122" t="s">
        <v>144</v>
      </c>
      <c r="AB42" s="127">
        <v>2.4893567999999998E-2</v>
      </c>
      <c r="AC42" s="122" t="s">
        <v>103</v>
      </c>
      <c r="AD42" s="127">
        <v>0.45000000000000007</v>
      </c>
      <c r="AE42" s="66" t="s">
        <v>86</v>
      </c>
      <c r="AF42" s="105" t="s">
        <v>791</v>
      </c>
      <c r="AG42" s="120" t="s">
        <v>412</v>
      </c>
      <c r="AH42" s="124" t="s">
        <v>792</v>
      </c>
      <c r="AI42" s="124" t="s">
        <v>773</v>
      </c>
      <c r="AJ42" s="136" t="s">
        <v>1668</v>
      </c>
      <c r="AK42" s="131" t="s">
        <v>1670</v>
      </c>
      <c r="AL42" s="124" t="s">
        <v>1669</v>
      </c>
      <c r="AM42" s="124" t="s">
        <v>686</v>
      </c>
      <c r="AN42" s="105" t="s">
        <v>793</v>
      </c>
      <c r="AO42" s="105" t="s">
        <v>794</v>
      </c>
      <c r="AP42" s="105" t="s">
        <v>795</v>
      </c>
      <c r="AQ42" s="106">
        <v>45267</v>
      </c>
      <c r="AR42" s="107" t="s">
        <v>690</v>
      </c>
      <c r="AS42" s="108" t="s">
        <v>776</v>
      </c>
      <c r="AT42" s="109"/>
      <c r="AU42" s="110"/>
      <c r="AV42" s="111"/>
      <c r="AW42" s="109"/>
      <c r="AX42" s="107"/>
      <c r="AY42" s="108"/>
      <c r="AZ42" s="109"/>
      <c r="BA42" s="110"/>
      <c r="BB42" s="111"/>
      <c r="BC42" s="109"/>
      <c r="BD42" s="107"/>
      <c r="BE42" s="108"/>
      <c r="BF42" s="109"/>
      <c r="BG42" s="110"/>
      <c r="BH42" s="111"/>
      <c r="BI42" s="109"/>
      <c r="BJ42" s="107"/>
      <c r="BK42" s="108"/>
      <c r="BL42" s="109"/>
      <c r="BM42" s="110"/>
      <c r="BN42" s="111"/>
      <c r="BO42" s="109"/>
      <c r="BP42" s="107"/>
      <c r="BQ42" s="108"/>
      <c r="BR42" s="109"/>
      <c r="BS42" s="110"/>
      <c r="BT42" s="111"/>
      <c r="BU42" s="109"/>
      <c r="BV42" s="107"/>
      <c r="BW42" s="108"/>
      <c r="BX42" s="109"/>
      <c r="BY42" s="110"/>
      <c r="BZ42" s="112"/>
      <c r="CA42" s="2">
        <f t="shared" si="0"/>
        <v>33</v>
      </c>
      <c r="CB42" s="51" t="s">
        <v>796</v>
      </c>
      <c r="CC42" s="51" t="s">
        <v>797</v>
      </c>
      <c r="CD42" s="51" t="s">
        <v>764</v>
      </c>
      <c r="CE42" s="51" t="s">
        <v>388</v>
      </c>
      <c r="CF42" s="51" t="s">
        <v>389</v>
      </c>
      <c r="CG42" s="51" t="s">
        <v>389</v>
      </c>
      <c r="CH42" s="51" t="s">
        <v>390</v>
      </c>
      <c r="CI42" s="51" t="s">
        <v>389</v>
      </c>
      <c r="CJ42" s="51" t="s">
        <v>392</v>
      </c>
      <c r="CK42" s="51"/>
      <c r="CL42" s="51" t="s">
        <v>392</v>
      </c>
      <c r="CM42" s="51" t="s">
        <v>392</v>
      </c>
      <c r="CN42" s="51" t="s">
        <v>392</v>
      </c>
      <c r="CO42" s="51" t="s">
        <v>392</v>
      </c>
      <c r="CP42" s="51" t="s">
        <v>392</v>
      </c>
      <c r="CQ42" s="51" t="s">
        <v>392</v>
      </c>
      <c r="CR42" s="51" t="s">
        <v>777</v>
      </c>
      <c r="CS42" s="51" t="s">
        <v>392</v>
      </c>
      <c r="CT42" s="51" t="s">
        <v>392</v>
      </c>
      <c r="CU42" s="51" t="s">
        <v>392</v>
      </c>
      <c r="CV42" s="51" t="s">
        <v>392</v>
      </c>
      <c r="CW42" s="51" t="s">
        <v>392</v>
      </c>
      <c r="CX42" s="51" t="s">
        <v>392</v>
      </c>
      <c r="CZ42" s="102" t="str">
        <f t="shared" si="1"/>
        <v>Gestión de procesos</v>
      </c>
      <c r="DA42" s="152" t="str">
        <f t="shared" si="2"/>
        <v>Posibilidad de afectación reputacional por ausencia o retrasos  en los mantenimientos de las edificaciones, maquinaria y equipos de la Entidad, debido a decisiones erróneas o no acertadas en la priorización para su intervención</v>
      </c>
      <c r="DB42" s="152"/>
      <c r="DC42" s="152"/>
      <c r="DD42" s="152"/>
      <c r="DE42" s="152"/>
      <c r="DF42" s="152"/>
      <c r="DG42" s="152"/>
      <c r="DH42" s="102" t="str">
        <f t="shared" si="3"/>
        <v>Alto</v>
      </c>
      <c r="DI42" s="102" t="str">
        <f t="shared" si="4"/>
        <v>Moderado</v>
      </c>
      <c r="DK42" s="98" t="e">
        <f>SUM(LEN(#REF!)-LEN(SUBSTITUTE(#REF!,"- Preventivo","")))/LEN("- Preventivo")</f>
        <v>#REF!</v>
      </c>
      <c r="DL42" s="98" t="e">
        <f t="shared" si="5"/>
        <v>#REF!</v>
      </c>
      <c r="DM42" s="98" t="e">
        <f>SUM(LEN(#REF!)-LEN(SUBSTITUTE(#REF!,"- Detectivo","")))/LEN("- Detectivo")</f>
        <v>#REF!</v>
      </c>
      <c r="DN42" s="98" t="e">
        <f t="shared" si="6"/>
        <v>#REF!</v>
      </c>
      <c r="DO42" s="98" t="e">
        <f>SUM(LEN(#REF!)-LEN(SUBSTITUTE(#REF!,"- Correctivo","")))/LEN("- Correctivo")</f>
        <v>#REF!</v>
      </c>
      <c r="DP42" s="98" t="e">
        <f t="shared" si="7"/>
        <v>#REF!</v>
      </c>
      <c r="DQ42" s="98" t="e">
        <f t="shared" si="19"/>
        <v>#REF!</v>
      </c>
      <c r="DR42" s="98" t="e">
        <f t="shared" si="8"/>
        <v>#REF!</v>
      </c>
      <c r="DS42" s="98" t="e">
        <f>SUM(LEN(#REF!)-LEN(SUBSTITUTE(#REF!,"- Documentado","")))/LEN("- Documentado")</f>
        <v>#REF!</v>
      </c>
      <c r="DT42" s="98" t="e">
        <f>SUM(LEN(#REF!)-LEN(SUBSTITUTE(#REF!,"- Documentado","")))/LEN("- Documentado")</f>
        <v>#REF!</v>
      </c>
      <c r="DU42" s="98" t="e">
        <f t="shared" si="9"/>
        <v>#REF!</v>
      </c>
      <c r="DV42" s="98" t="e">
        <f>SUM(LEN(#REF!)-LEN(SUBSTITUTE(#REF!,"- Continua","")))/LEN("- Continua")</f>
        <v>#REF!</v>
      </c>
      <c r="DW42" s="98" t="e">
        <f>SUM(LEN(#REF!)-LEN(SUBSTITUTE(#REF!,"- Continua","")))/LEN("- Continua")</f>
        <v>#REF!</v>
      </c>
      <c r="DX42" s="98" t="e">
        <f t="shared" si="10"/>
        <v>#REF!</v>
      </c>
      <c r="DY42" s="98" t="e">
        <f>SUM(LEN(#REF!)-LEN(SUBSTITUTE(#REF!,"- Con registro","")))/LEN("- Con registro")</f>
        <v>#REF!</v>
      </c>
      <c r="DZ42" s="98" t="e">
        <f>SUM(LEN(#REF!)-LEN(SUBSTITUTE(#REF!,"- Con registro","")))/LEN("- Con registro")</f>
        <v>#REF!</v>
      </c>
      <c r="EA42" s="98" t="e">
        <f t="shared" si="11"/>
        <v>#REF!</v>
      </c>
      <c r="EB42" s="101" t="e">
        <f t="shared" si="20"/>
        <v>#REF!</v>
      </c>
      <c r="EC42" s="101" t="e">
        <f t="shared" si="21"/>
        <v>#REF!</v>
      </c>
      <c r="ED42" s="129" t="e">
        <f t="shared" si="22"/>
        <v>#REF!</v>
      </c>
      <c r="EE42" s="149" t="e">
        <f t="shared" si="23"/>
        <v>#REF!</v>
      </c>
      <c r="EF42" s="149"/>
      <c r="EG42" s="149"/>
      <c r="EH42" s="149"/>
      <c r="EI42" s="149"/>
      <c r="EJ42" s="149"/>
      <c r="EK42" s="149"/>
      <c r="EL42" s="149"/>
      <c r="EM42" s="149"/>
      <c r="EN42" s="149"/>
      <c r="EP42" s="115">
        <f t="shared" si="24"/>
        <v>45267</v>
      </c>
      <c r="EQ42" s="116" t="str">
        <f t="shared" si="25"/>
        <v>13 de mayo de 2024</v>
      </c>
      <c r="ER42" s="98" t="str">
        <f t="shared" si="26"/>
        <v>Riesgos</v>
      </c>
      <c r="ES42" s="98" t="str">
        <f t="shared" si="16"/>
        <v>ID_276: Posibilidad de afectación reputacional por ausencia o retrasos  en los mantenimientos de las edificaciones, maquinaria y equipos de la Entidad, debido a decisiones erróneas o no acertadas en la priorización para su intervención</v>
      </c>
      <c r="ET42" s="98" t="str">
        <f t="shared" si="17"/>
        <v>Ajuste en 
Análisis antes de controles
Tratamiento del riesgo en el Mapa de riesgos de Gestión de Recursos Físicos</v>
      </c>
      <c r="EU42" s="98" t="str">
        <f t="shared" si="18"/>
        <v>Solicitud de cambio realizada y aprobada por la Subdirección de Servicios Administrativos a través del Aplicativo DARUMA</v>
      </c>
    </row>
    <row r="43" spans="1:151" ht="399.95" customHeight="1" x14ac:dyDescent="0.2">
      <c r="A43" s="120" t="s">
        <v>205</v>
      </c>
      <c r="B43" s="105" t="s">
        <v>748</v>
      </c>
      <c r="C43" s="105" t="s">
        <v>749</v>
      </c>
      <c r="D43" s="120" t="s">
        <v>750</v>
      </c>
      <c r="E43" s="121" t="s">
        <v>676</v>
      </c>
      <c r="F43" s="105" t="s">
        <v>798</v>
      </c>
      <c r="G43" s="121">
        <v>277</v>
      </c>
      <c r="H43" s="121" t="s">
        <v>1667</v>
      </c>
      <c r="I43" s="104" t="s">
        <v>799</v>
      </c>
      <c r="J43" s="120" t="s">
        <v>36</v>
      </c>
      <c r="K43" s="121" t="s">
        <v>800</v>
      </c>
      <c r="L43" s="105" t="s">
        <v>179</v>
      </c>
      <c r="M43" s="111" t="s">
        <v>801</v>
      </c>
      <c r="N43" s="124" t="s">
        <v>802</v>
      </c>
      <c r="O43" s="105" t="s">
        <v>803</v>
      </c>
      <c r="P43" s="105" t="s">
        <v>370</v>
      </c>
      <c r="Q43" s="105" t="s">
        <v>371</v>
      </c>
      <c r="R43" s="105" t="s">
        <v>372</v>
      </c>
      <c r="S43" s="105" t="s">
        <v>804</v>
      </c>
      <c r="T43" s="105" t="s">
        <v>805</v>
      </c>
      <c r="U43" s="122" t="s">
        <v>144</v>
      </c>
      <c r="V43" s="123">
        <v>0.2</v>
      </c>
      <c r="W43" s="122" t="s">
        <v>124</v>
      </c>
      <c r="X43" s="123">
        <v>0.4</v>
      </c>
      <c r="Y43" s="66" t="s">
        <v>376</v>
      </c>
      <c r="Z43" s="105" t="s">
        <v>806</v>
      </c>
      <c r="AA43" s="122" t="s">
        <v>144</v>
      </c>
      <c r="AB43" s="127">
        <v>8.3999999999999991E-2</v>
      </c>
      <c r="AC43" s="122" t="s">
        <v>124</v>
      </c>
      <c r="AD43" s="127">
        <v>0.30000000000000004</v>
      </c>
      <c r="AE43" s="66" t="s">
        <v>376</v>
      </c>
      <c r="AF43" s="105" t="s">
        <v>377</v>
      </c>
      <c r="AG43" s="120" t="s">
        <v>378</v>
      </c>
      <c r="AH43" s="105" t="s">
        <v>379</v>
      </c>
      <c r="AI43" s="105" t="s">
        <v>379</v>
      </c>
      <c r="AJ43" s="105" t="s">
        <v>363</v>
      </c>
      <c r="AK43" s="105" t="s">
        <v>363</v>
      </c>
      <c r="AL43" s="105" t="s">
        <v>379</v>
      </c>
      <c r="AM43" s="105" t="s">
        <v>379</v>
      </c>
      <c r="AN43" s="105" t="s">
        <v>807</v>
      </c>
      <c r="AO43" s="105" t="s">
        <v>808</v>
      </c>
      <c r="AP43" s="105" t="s">
        <v>809</v>
      </c>
      <c r="AQ43" s="106">
        <v>45267</v>
      </c>
      <c r="AR43" s="107" t="s">
        <v>761</v>
      </c>
      <c r="AS43" s="108" t="s">
        <v>762</v>
      </c>
      <c r="AT43" s="109">
        <v>45412</v>
      </c>
      <c r="AU43" s="110" t="s">
        <v>1671</v>
      </c>
      <c r="AV43" s="111" t="s">
        <v>1698</v>
      </c>
      <c r="AW43" s="109"/>
      <c r="AX43" s="107"/>
      <c r="AY43" s="108"/>
      <c r="AZ43" s="109"/>
      <c r="BA43" s="110"/>
      <c r="BB43" s="111"/>
      <c r="BC43" s="109"/>
      <c r="BD43" s="107"/>
      <c r="BE43" s="108"/>
      <c r="BF43" s="109"/>
      <c r="BG43" s="110"/>
      <c r="BH43" s="111"/>
      <c r="BI43" s="109"/>
      <c r="BJ43" s="107"/>
      <c r="BK43" s="108"/>
      <c r="BL43" s="109"/>
      <c r="BM43" s="110"/>
      <c r="BN43" s="111"/>
      <c r="BO43" s="109"/>
      <c r="BP43" s="107"/>
      <c r="BQ43" s="108"/>
      <c r="BR43" s="109"/>
      <c r="BS43" s="110"/>
      <c r="BT43" s="111"/>
      <c r="BU43" s="109"/>
      <c r="BV43" s="107"/>
      <c r="BW43" s="108"/>
      <c r="BX43" s="109"/>
      <c r="BY43" s="110"/>
      <c r="BZ43" s="112"/>
      <c r="CA43" s="2">
        <f t="shared" si="0"/>
        <v>30</v>
      </c>
      <c r="CB43" s="51"/>
      <c r="CC43" s="51" t="s">
        <v>763</v>
      </c>
      <c r="CD43" s="51" t="s">
        <v>764</v>
      </c>
      <c r="CE43" s="51" t="s">
        <v>388</v>
      </c>
      <c r="CF43" s="51" t="s">
        <v>389</v>
      </c>
      <c r="CG43" s="51" t="s">
        <v>389</v>
      </c>
      <c r="CH43" s="51" t="s">
        <v>390</v>
      </c>
      <c r="CI43" s="51" t="s">
        <v>389</v>
      </c>
      <c r="CJ43" s="51" t="s">
        <v>392</v>
      </c>
      <c r="CK43" s="51"/>
      <c r="CL43" s="51" t="s">
        <v>392</v>
      </c>
      <c r="CM43" s="51" t="s">
        <v>392</v>
      </c>
      <c r="CN43" s="51" t="s">
        <v>392</v>
      </c>
      <c r="CO43" s="51" t="s">
        <v>392</v>
      </c>
      <c r="CP43" s="51" t="s">
        <v>392</v>
      </c>
      <c r="CQ43" s="51" t="s">
        <v>392</v>
      </c>
      <c r="CR43" s="51" t="s">
        <v>810</v>
      </c>
      <c r="CS43" s="51" t="s">
        <v>392</v>
      </c>
      <c r="CT43" s="51" t="s">
        <v>392</v>
      </c>
      <c r="CU43" s="51" t="s">
        <v>392</v>
      </c>
      <c r="CV43" s="51" t="s">
        <v>392</v>
      </c>
      <c r="CW43" s="51" t="s">
        <v>392</v>
      </c>
      <c r="CX43" s="51" t="s">
        <v>392</v>
      </c>
      <c r="CZ43" s="102" t="str">
        <f t="shared" si="1"/>
        <v>Gestión de procesos</v>
      </c>
      <c r="DA43" s="152" t="str">
        <f t="shared" si="2"/>
        <v xml:space="preserve">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v>
      </c>
      <c r="DB43" s="152"/>
      <c r="DC43" s="152"/>
      <c r="DD43" s="152"/>
      <c r="DE43" s="152"/>
      <c r="DF43" s="152"/>
      <c r="DG43" s="152"/>
      <c r="DH43" s="102" t="str">
        <f t="shared" si="3"/>
        <v>Bajo</v>
      </c>
      <c r="DI43" s="102" t="str">
        <f t="shared" si="4"/>
        <v>Bajo</v>
      </c>
      <c r="DK43" s="98" t="e">
        <f>SUM(LEN(#REF!)-LEN(SUBSTITUTE(#REF!,"- Preventivo","")))/LEN("- Preventivo")</f>
        <v>#REF!</v>
      </c>
      <c r="DL43" s="98" t="e">
        <f t="shared" si="5"/>
        <v>#REF!</v>
      </c>
      <c r="DM43" s="98" t="e">
        <f>SUM(LEN(#REF!)-LEN(SUBSTITUTE(#REF!,"- Detectivo","")))/LEN("- Detectivo")</f>
        <v>#REF!</v>
      </c>
      <c r="DN43" s="98" t="e">
        <f t="shared" si="6"/>
        <v>#REF!</v>
      </c>
      <c r="DO43" s="98" t="e">
        <f>SUM(LEN(#REF!)-LEN(SUBSTITUTE(#REF!,"- Correctivo","")))/LEN("- Correctivo")</f>
        <v>#REF!</v>
      </c>
      <c r="DP43" s="98" t="e">
        <f t="shared" si="7"/>
        <v>#REF!</v>
      </c>
      <c r="DQ43" s="98" t="e">
        <f t="shared" si="19"/>
        <v>#REF!</v>
      </c>
      <c r="DR43" s="98" t="e">
        <f t="shared" si="8"/>
        <v>#REF!</v>
      </c>
      <c r="DS43" s="98" t="e">
        <f>SUM(LEN(#REF!)-LEN(SUBSTITUTE(#REF!,"- Documentado","")))/LEN("- Documentado")</f>
        <v>#REF!</v>
      </c>
      <c r="DT43" s="98" t="e">
        <f>SUM(LEN(#REF!)-LEN(SUBSTITUTE(#REF!,"- Documentado","")))/LEN("- Documentado")</f>
        <v>#REF!</v>
      </c>
      <c r="DU43" s="98" t="e">
        <f t="shared" si="9"/>
        <v>#REF!</v>
      </c>
      <c r="DV43" s="98" t="e">
        <f>SUM(LEN(#REF!)-LEN(SUBSTITUTE(#REF!,"- Continua","")))/LEN("- Continua")</f>
        <v>#REF!</v>
      </c>
      <c r="DW43" s="98" t="e">
        <f>SUM(LEN(#REF!)-LEN(SUBSTITUTE(#REF!,"- Continua","")))/LEN("- Continua")</f>
        <v>#REF!</v>
      </c>
      <c r="DX43" s="98" t="e">
        <f t="shared" si="10"/>
        <v>#REF!</v>
      </c>
      <c r="DY43" s="98" t="e">
        <f>SUM(LEN(#REF!)-LEN(SUBSTITUTE(#REF!,"- Con registro","")))/LEN("- Con registro")</f>
        <v>#REF!</v>
      </c>
      <c r="DZ43" s="98" t="e">
        <f>SUM(LEN(#REF!)-LEN(SUBSTITUTE(#REF!,"- Con registro","")))/LEN("- Con registro")</f>
        <v>#REF!</v>
      </c>
      <c r="EA43" s="98" t="e">
        <f t="shared" si="11"/>
        <v>#REF!</v>
      </c>
      <c r="EB43" s="101" t="e">
        <f t="shared" si="20"/>
        <v>#REF!</v>
      </c>
      <c r="EC43" s="101" t="e">
        <f t="shared" si="21"/>
        <v>#REF!</v>
      </c>
      <c r="ED43" s="129" t="e">
        <f t="shared" si="22"/>
        <v>#REF!</v>
      </c>
      <c r="EE43" s="149" t="e">
        <f t="shared" si="23"/>
        <v>#REF!</v>
      </c>
      <c r="EF43" s="149"/>
      <c r="EG43" s="149"/>
      <c r="EH43" s="149"/>
      <c r="EI43" s="149"/>
      <c r="EJ43" s="149"/>
      <c r="EK43" s="149"/>
      <c r="EL43" s="149"/>
      <c r="EM43" s="149"/>
      <c r="EN43" s="149"/>
      <c r="EP43" s="115">
        <f t="shared" si="24"/>
        <v>45267</v>
      </c>
      <c r="EQ43" s="116" t="str">
        <f t="shared" si="25"/>
        <v>13 de mayo de 2024</v>
      </c>
      <c r="ER43" s="98" t="str">
        <f t="shared" si="26"/>
        <v>Riesgos</v>
      </c>
      <c r="ES43" s="98" t="str">
        <f t="shared" si="16"/>
        <v xml:space="preserve">ID_277: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v>
      </c>
      <c r="ET43" s="98" t="str">
        <f t="shared" si="17"/>
        <v>Ajuste en 
Análisis antes de controles
 en el Mapa de riesgos de Gestión de Recursos Físicos</v>
      </c>
      <c r="EU43" s="98" t="str">
        <f t="shared" si="18"/>
        <v>Solicitud de cambio realizada y aprobada por la Oficina de Tecnologías de la Información y las Comunicaciones a través del Aplicativo DARUMA</v>
      </c>
    </row>
    <row r="44" spans="1:151" ht="399.95" customHeight="1" x14ac:dyDescent="0.2">
      <c r="A44" s="120" t="s">
        <v>811</v>
      </c>
      <c r="B44" s="105" t="s">
        <v>812</v>
      </c>
      <c r="C44" s="105" t="s">
        <v>813</v>
      </c>
      <c r="D44" s="120" t="s">
        <v>750</v>
      </c>
      <c r="E44" s="121" t="s">
        <v>676</v>
      </c>
      <c r="F44" s="105" t="s">
        <v>814</v>
      </c>
      <c r="G44" s="121">
        <v>218</v>
      </c>
      <c r="H44" s="121" t="s">
        <v>1541</v>
      </c>
      <c r="I44" s="104" t="s">
        <v>815</v>
      </c>
      <c r="J44" s="120" t="s">
        <v>64</v>
      </c>
      <c r="K44" s="121" t="s">
        <v>516</v>
      </c>
      <c r="L44" s="105" t="s">
        <v>209</v>
      </c>
      <c r="M44" s="111" t="s">
        <v>816</v>
      </c>
      <c r="N44" s="105" t="s">
        <v>817</v>
      </c>
      <c r="O44" s="105" t="s">
        <v>818</v>
      </c>
      <c r="P44" s="105" t="s">
        <v>370</v>
      </c>
      <c r="Q44" s="105" t="s">
        <v>371</v>
      </c>
      <c r="R44" s="105" t="s">
        <v>372</v>
      </c>
      <c r="S44" s="105" t="s">
        <v>373</v>
      </c>
      <c r="T44" s="105" t="s">
        <v>374</v>
      </c>
      <c r="U44" s="122" t="s">
        <v>144</v>
      </c>
      <c r="V44" s="123">
        <v>0.2</v>
      </c>
      <c r="W44" s="122" t="s">
        <v>79</v>
      </c>
      <c r="X44" s="123">
        <v>0.8</v>
      </c>
      <c r="Y44" s="66" t="s">
        <v>409</v>
      </c>
      <c r="Z44" s="105" t="s">
        <v>819</v>
      </c>
      <c r="AA44" s="122" t="s">
        <v>144</v>
      </c>
      <c r="AB44" s="127">
        <v>2.4695999999999999E-2</v>
      </c>
      <c r="AC44" s="122" t="s">
        <v>79</v>
      </c>
      <c r="AD44" s="127">
        <v>0.8</v>
      </c>
      <c r="AE44" s="66" t="s">
        <v>409</v>
      </c>
      <c r="AF44" s="105" t="s">
        <v>820</v>
      </c>
      <c r="AG44" s="120" t="s">
        <v>412</v>
      </c>
      <c r="AH44" s="105" t="s">
        <v>821</v>
      </c>
      <c r="AI44" s="105" t="s">
        <v>822</v>
      </c>
      <c r="AJ44" s="136" t="s">
        <v>1543</v>
      </c>
      <c r="AK44" s="136" t="s">
        <v>1544</v>
      </c>
      <c r="AL44" s="105" t="s">
        <v>823</v>
      </c>
      <c r="AM44" s="105" t="s">
        <v>824</v>
      </c>
      <c r="AN44" s="105" t="s">
        <v>825</v>
      </c>
      <c r="AO44" s="105" t="s">
        <v>826</v>
      </c>
      <c r="AP44" s="105" t="s">
        <v>827</v>
      </c>
      <c r="AQ44" s="106">
        <v>45264</v>
      </c>
      <c r="AR44" s="107" t="s">
        <v>828</v>
      </c>
      <c r="AS44" s="108" t="s">
        <v>829</v>
      </c>
      <c r="AT44" s="109"/>
      <c r="AU44" s="110"/>
      <c r="AV44" s="111"/>
      <c r="AW44" s="109"/>
      <c r="AX44" s="107"/>
      <c r="AY44" s="108"/>
      <c r="AZ44" s="109"/>
      <c r="BA44" s="110"/>
      <c r="BB44" s="111"/>
      <c r="BC44" s="109"/>
      <c r="BD44" s="107"/>
      <c r="BE44" s="108"/>
      <c r="BF44" s="109"/>
      <c r="BG44" s="110"/>
      <c r="BH44" s="111"/>
      <c r="BI44" s="109"/>
      <c r="BJ44" s="107"/>
      <c r="BK44" s="108"/>
      <c r="BL44" s="109"/>
      <c r="BM44" s="110"/>
      <c r="BN44" s="111"/>
      <c r="BO44" s="109"/>
      <c r="BP44" s="107"/>
      <c r="BQ44" s="108"/>
      <c r="BR44" s="109"/>
      <c r="BS44" s="110"/>
      <c r="BT44" s="111"/>
      <c r="BU44" s="109"/>
      <c r="BV44" s="107"/>
      <c r="BW44" s="108"/>
      <c r="BX44" s="109"/>
      <c r="BY44" s="110"/>
      <c r="BZ44" s="112"/>
      <c r="CA44" s="2">
        <f t="shared" ref="CA44:CA75" si="27">COUNTBLANK(A44:BZ44)</f>
        <v>33</v>
      </c>
      <c r="CB44" s="51" t="s">
        <v>830</v>
      </c>
      <c r="CC44" s="51" t="s">
        <v>763</v>
      </c>
      <c r="CD44" s="51" t="s">
        <v>831</v>
      </c>
      <c r="CE44" s="51" t="s">
        <v>388</v>
      </c>
      <c r="CF44" s="51" t="s">
        <v>389</v>
      </c>
      <c r="CG44" s="51" t="s">
        <v>389</v>
      </c>
      <c r="CH44" s="51" t="s">
        <v>390</v>
      </c>
      <c r="CI44" s="51" t="s">
        <v>389</v>
      </c>
      <c r="CJ44" s="51" t="s">
        <v>392</v>
      </c>
      <c r="CK44" s="51"/>
      <c r="CL44" s="51" t="s">
        <v>392</v>
      </c>
      <c r="CM44" s="51" t="s">
        <v>392</v>
      </c>
      <c r="CN44" s="51" t="s">
        <v>392</v>
      </c>
      <c r="CO44" s="51" t="s">
        <v>832</v>
      </c>
      <c r="CP44" s="51" t="s">
        <v>392</v>
      </c>
      <c r="CQ44" s="51" t="s">
        <v>832</v>
      </c>
      <c r="CR44" s="51" t="s">
        <v>833</v>
      </c>
      <c r="CS44" s="51" t="s">
        <v>392</v>
      </c>
      <c r="CT44" s="51" t="s">
        <v>392</v>
      </c>
      <c r="CU44" s="51" t="s">
        <v>392</v>
      </c>
      <c r="CV44" s="51" t="s">
        <v>392</v>
      </c>
      <c r="CW44" s="51" t="s">
        <v>392</v>
      </c>
      <c r="CX44" s="51" t="s">
        <v>392</v>
      </c>
      <c r="CZ44" s="102" t="str">
        <f t="shared" ref="CZ44:CZ75" si="28">J44</f>
        <v>Corrupción</v>
      </c>
      <c r="DA44" s="152" t="str">
        <f t="shared" ref="DA44:DA75" si="29">I44</f>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44" s="152"/>
      <c r="DC44" s="152"/>
      <c r="DD44" s="152"/>
      <c r="DE44" s="152"/>
      <c r="DF44" s="152"/>
      <c r="DG44" s="152"/>
      <c r="DH44" s="102" t="str">
        <f t="shared" ref="DH44:DH75" si="30">Y44</f>
        <v>Alto</v>
      </c>
      <c r="DI44" s="102" t="str">
        <f t="shared" ref="DI44:DI75" si="31">AE44</f>
        <v>Alto</v>
      </c>
      <c r="DK44" s="98" t="e">
        <f>SUM(LEN(#REF!)-LEN(SUBSTITUTE(#REF!,"- Preventivo","")))/LEN("- Preventivo")</f>
        <v>#REF!</v>
      </c>
      <c r="DL44" s="98" t="e">
        <f t="shared" ref="DL44:DL75" si="32">SUMIFS($DK$12:$DK$99,$A$12:$A$99,A44)</f>
        <v>#REF!</v>
      </c>
      <c r="DM44" s="98" t="e">
        <f>SUM(LEN(#REF!)-LEN(SUBSTITUTE(#REF!,"- Detectivo","")))/LEN("- Detectivo")</f>
        <v>#REF!</v>
      </c>
      <c r="DN44" s="98" t="e">
        <f t="shared" ref="DN44:DN75" si="33">SUMIFS($DM$12:$DM$99,$A$12:$A$99,A44)</f>
        <v>#REF!</v>
      </c>
      <c r="DO44" s="98" t="e">
        <f>SUM(LEN(#REF!)-LEN(SUBSTITUTE(#REF!,"- Correctivo","")))/LEN("- Correctivo")</f>
        <v>#REF!</v>
      </c>
      <c r="DP44" s="98" t="e">
        <f t="shared" ref="DP44:DP75" si="34">SUMIFS($DO$12:$DO$99,$A$12:$A$99,A44)</f>
        <v>#REF!</v>
      </c>
      <c r="DQ44" s="98" t="e">
        <f t="shared" si="19"/>
        <v>#REF!</v>
      </c>
      <c r="DR44" s="98" t="e">
        <f t="shared" ref="DR44:DR75" si="35">SUMIFS($DQ$12:$DQ$99,$A$12:$A$99,A44)</f>
        <v>#REF!</v>
      </c>
      <c r="DS44" s="98" t="e">
        <f>SUM(LEN(#REF!)-LEN(SUBSTITUTE(#REF!,"- Documentado","")))/LEN("- Documentado")</f>
        <v>#REF!</v>
      </c>
      <c r="DT44" s="98" t="e">
        <f>SUM(LEN(#REF!)-LEN(SUBSTITUTE(#REF!,"- Documentado","")))/LEN("- Documentado")</f>
        <v>#REF!</v>
      </c>
      <c r="DU44" s="98" t="e">
        <f t="shared" ref="DU44:DU75" si="36">SUMIFS($DS$12:$DS$99,$A$12:$A$99,A44)+SUMIFS($DT$12:$DT$99,$A$12:$A$99,A44)</f>
        <v>#REF!</v>
      </c>
      <c r="DV44" s="98" t="e">
        <f>SUM(LEN(#REF!)-LEN(SUBSTITUTE(#REF!,"- Continua","")))/LEN("- Continua")</f>
        <v>#REF!</v>
      </c>
      <c r="DW44" s="98" t="e">
        <f>SUM(LEN(#REF!)-LEN(SUBSTITUTE(#REF!,"- Continua","")))/LEN("- Continua")</f>
        <v>#REF!</v>
      </c>
      <c r="DX44" s="98" t="e">
        <f t="shared" ref="DX44:DX75" si="37">SUMIFS($DV$12:$DV$99,$A$12:$A$99,A44)+SUMIFS($DW$12:$DW$99,$A$12:$A$99,A44)</f>
        <v>#REF!</v>
      </c>
      <c r="DY44" s="98" t="e">
        <f>SUM(LEN(#REF!)-LEN(SUBSTITUTE(#REF!,"- Con registro","")))/LEN("- Con registro")</f>
        <v>#REF!</v>
      </c>
      <c r="DZ44" s="98" t="e">
        <f>SUM(LEN(#REF!)-LEN(SUBSTITUTE(#REF!,"- Con registro","")))/LEN("- Con registro")</f>
        <v>#REF!</v>
      </c>
      <c r="EA44" s="98" t="e">
        <f t="shared" ref="EA44:EA75" si="38">SUMIFS($DY$12:$DY$99,$A$12:$A$99,A44)+SUMIFS($DZ$12:$DZ$99,$A$12:$A$99,A44)</f>
        <v>#REF!</v>
      </c>
      <c r="EB44" s="101" t="e">
        <f t="shared" si="20"/>
        <v>#REF!</v>
      </c>
      <c r="EC44" s="101" t="e">
        <f t="shared" si="21"/>
        <v>#REF!</v>
      </c>
      <c r="ED44" s="129" t="e">
        <f t="shared" si="22"/>
        <v>#REF!</v>
      </c>
      <c r="EE44" s="149" t="e">
        <f t="shared" si="23"/>
        <v>#REF!</v>
      </c>
      <c r="EF44" s="149"/>
      <c r="EG44" s="149"/>
      <c r="EH44" s="149"/>
      <c r="EI44" s="149"/>
      <c r="EJ44" s="149"/>
      <c r="EK44" s="149"/>
      <c r="EL44" s="149"/>
      <c r="EM44" s="149"/>
      <c r="EN44" s="149"/>
      <c r="EP44" s="115">
        <f t="shared" si="24"/>
        <v>45264</v>
      </c>
      <c r="EQ44" s="116" t="str">
        <f t="shared" si="25"/>
        <v>13 de mayo de 2024</v>
      </c>
      <c r="ER44" s="98" t="str">
        <f t="shared" si="26"/>
        <v>Riesgos</v>
      </c>
      <c r="ES44" s="98" t="str">
        <f t="shared" ref="ES44:ES75" si="39">IF(ER44="","",CONCATENATE("ID_",G44,": ",I44))</f>
        <v>ID_218: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ET44" s="98" t="str">
        <f t="shared" ref="ET44:ET75" si="40">IF(ES44="","",CONCATENATE("Ajuste en ",VLOOKUP(EP44,AQ44:BZ44,(MATCH(EP44,AQ44:BZ44,10)+1))," en el Mapa de riesgos de ",A44))</f>
        <v>Ajuste en 
Tratamiento del riesgo en el Mapa de riesgos de Gestión de Servicios Administrativos y Tecnológicos</v>
      </c>
      <c r="EU44" s="98" t="str">
        <f t="shared" ref="EU44:EU75" si="41">IF(ET44="","",CONCATENATE("Solicitud de cambio realizada y aprobada por la ",L44," a través del Aplicativo DARUMA"))</f>
        <v>Solicitud de cambio realizada y aprobada por la Subdirección de Servicios Administrativos a través del Aplicativo DARUMA</v>
      </c>
    </row>
    <row r="45" spans="1:151" ht="399.95" customHeight="1" x14ac:dyDescent="0.2">
      <c r="A45" s="120" t="s">
        <v>811</v>
      </c>
      <c r="B45" s="105" t="s">
        <v>812</v>
      </c>
      <c r="C45" s="105" t="s">
        <v>813</v>
      </c>
      <c r="D45" s="120" t="s">
        <v>750</v>
      </c>
      <c r="E45" s="121" t="s">
        <v>676</v>
      </c>
      <c r="F45" s="105" t="s">
        <v>834</v>
      </c>
      <c r="G45" s="121">
        <v>270</v>
      </c>
      <c r="H45" s="121" t="s">
        <v>1672</v>
      </c>
      <c r="I45" s="104" t="s">
        <v>835</v>
      </c>
      <c r="J45" s="120" t="s">
        <v>36</v>
      </c>
      <c r="K45" s="121" t="s">
        <v>365</v>
      </c>
      <c r="L45" s="105" t="s">
        <v>209</v>
      </c>
      <c r="M45" s="111" t="s">
        <v>836</v>
      </c>
      <c r="N45" s="105" t="s">
        <v>837</v>
      </c>
      <c r="O45" s="105" t="s">
        <v>838</v>
      </c>
      <c r="P45" s="105" t="s">
        <v>370</v>
      </c>
      <c r="Q45" s="105" t="s">
        <v>371</v>
      </c>
      <c r="R45" s="105" t="s">
        <v>372</v>
      </c>
      <c r="S45" s="105" t="s">
        <v>373</v>
      </c>
      <c r="T45" s="105" t="s">
        <v>374</v>
      </c>
      <c r="U45" s="122" t="s">
        <v>78</v>
      </c>
      <c r="V45" s="123">
        <v>0.8</v>
      </c>
      <c r="W45" s="122" t="s">
        <v>103</v>
      </c>
      <c r="X45" s="123">
        <v>0.6</v>
      </c>
      <c r="Y45" s="66" t="s">
        <v>409</v>
      </c>
      <c r="Z45" s="105" t="s">
        <v>839</v>
      </c>
      <c r="AA45" s="122" t="s">
        <v>144</v>
      </c>
      <c r="AB45" s="127">
        <v>8.467199999999997E-2</v>
      </c>
      <c r="AC45" s="122" t="s">
        <v>124</v>
      </c>
      <c r="AD45" s="127">
        <v>0.25312499999999999</v>
      </c>
      <c r="AE45" s="66" t="s">
        <v>376</v>
      </c>
      <c r="AF45" s="105" t="s">
        <v>840</v>
      </c>
      <c r="AG45" s="120" t="s">
        <v>378</v>
      </c>
      <c r="AH45" s="124" t="s">
        <v>379</v>
      </c>
      <c r="AI45" s="124" t="s">
        <v>379</v>
      </c>
      <c r="AJ45" s="124" t="s">
        <v>363</v>
      </c>
      <c r="AK45" s="124" t="s">
        <v>363</v>
      </c>
      <c r="AL45" s="124" t="s">
        <v>379</v>
      </c>
      <c r="AM45" s="124" t="s">
        <v>379</v>
      </c>
      <c r="AN45" s="105" t="s">
        <v>841</v>
      </c>
      <c r="AO45" s="105" t="s">
        <v>842</v>
      </c>
      <c r="AP45" s="105" t="s">
        <v>843</v>
      </c>
      <c r="AQ45" s="106">
        <v>45264</v>
      </c>
      <c r="AR45" s="107" t="s">
        <v>690</v>
      </c>
      <c r="AS45" s="108" t="s">
        <v>844</v>
      </c>
      <c r="AT45" s="109">
        <v>45418</v>
      </c>
      <c r="AU45" s="110" t="s">
        <v>1699</v>
      </c>
      <c r="AV45" s="110" t="s">
        <v>1677</v>
      </c>
      <c r="AW45" s="109"/>
      <c r="AX45" s="107"/>
      <c r="AY45" s="108"/>
      <c r="AZ45" s="109"/>
      <c r="BA45" s="110"/>
      <c r="BB45" s="111"/>
      <c r="BC45" s="109"/>
      <c r="BD45" s="107"/>
      <c r="BE45" s="108"/>
      <c r="BF45" s="109"/>
      <c r="BG45" s="110"/>
      <c r="BH45" s="111"/>
      <c r="BI45" s="109"/>
      <c r="BJ45" s="107"/>
      <c r="BK45" s="108"/>
      <c r="BL45" s="109"/>
      <c r="BM45" s="110"/>
      <c r="BN45" s="111"/>
      <c r="BO45" s="109"/>
      <c r="BP45" s="107"/>
      <c r="BQ45" s="108"/>
      <c r="BR45" s="109"/>
      <c r="BS45" s="110"/>
      <c r="BT45" s="111"/>
      <c r="BU45" s="109"/>
      <c r="BV45" s="107"/>
      <c r="BW45" s="108"/>
      <c r="BX45" s="109"/>
      <c r="BY45" s="110"/>
      <c r="BZ45" s="112"/>
      <c r="CA45" s="2">
        <f t="shared" si="27"/>
        <v>30</v>
      </c>
      <c r="CB45" s="51" t="s">
        <v>830</v>
      </c>
      <c r="CC45" s="51" t="s">
        <v>763</v>
      </c>
      <c r="CD45" s="51" t="s">
        <v>831</v>
      </c>
      <c r="CE45" s="51" t="s">
        <v>392</v>
      </c>
      <c r="CF45" s="51" t="s">
        <v>389</v>
      </c>
      <c r="CG45" s="51" t="s">
        <v>389</v>
      </c>
      <c r="CH45" s="51" t="s">
        <v>390</v>
      </c>
      <c r="CI45" s="51" t="s">
        <v>389</v>
      </c>
      <c r="CJ45" s="51" t="s">
        <v>392</v>
      </c>
      <c r="CK45" s="51"/>
      <c r="CL45" s="51" t="s">
        <v>392</v>
      </c>
      <c r="CM45" s="51" t="s">
        <v>417</v>
      </c>
      <c r="CN45" s="51" t="s">
        <v>392</v>
      </c>
      <c r="CO45" s="51" t="s">
        <v>392</v>
      </c>
      <c r="CP45" s="51" t="s">
        <v>392</v>
      </c>
      <c r="CQ45" s="51" t="s">
        <v>392</v>
      </c>
      <c r="CR45" s="51" t="s">
        <v>845</v>
      </c>
      <c r="CS45" s="51" t="s">
        <v>392</v>
      </c>
      <c r="CT45" s="51" t="s">
        <v>392</v>
      </c>
      <c r="CU45" s="51" t="s">
        <v>392</v>
      </c>
      <c r="CV45" s="51" t="s">
        <v>392</v>
      </c>
      <c r="CW45" s="51" t="s">
        <v>392</v>
      </c>
      <c r="CX45" s="51" t="s">
        <v>392</v>
      </c>
      <c r="CZ45" s="102" t="str">
        <f t="shared" si="28"/>
        <v>Gestión de procesos</v>
      </c>
      <c r="DA45" s="152" t="str">
        <f t="shared" si="29"/>
        <v>Posibilidad de afectación reputacional por pérdida de credibilidad en la atención a las solicitudes de servicios administrativos, debido a errores (fallas o deficiencias) en la prestación de servicios administrativos.</v>
      </c>
      <c r="DB45" s="152"/>
      <c r="DC45" s="152"/>
      <c r="DD45" s="152"/>
      <c r="DE45" s="152"/>
      <c r="DF45" s="152"/>
      <c r="DG45" s="152"/>
      <c r="DH45" s="102" t="str">
        <f t="shared" si="30"/>
        <v>Alto</v>
      </c>
      <c r="DI45" s="102" t="str">
        <f t="shared" si="31"/>
        <v>Bajo</v>
      </c>
      <c r="DK45" s="98" t="e">
        <f>SUM(LEN(#REF!)-LEN(SUBSTITUTE(#REF!,"- Preventivo","")))/LEN("- Preventivo")</f>
        <v>#REF!</v>
      </c>
      <c r="DL45" s="98" t="e">
        <f t="shared" si="32"/>
        <v>#REF!</v>
      </c>
      <c r="DM45" s="98" t="e">
        <f>SUM(LEN(#REF!)-LEN(SUBSTITUTE(#REF!,"- Detectivo","")))/LEN("- Detectivo")</f>
        <v>#REF!</v>
      </c>
      <c r="DN45" s="98" t="e">
        <f t="shared" si="33"/>
        <v>#REF!</v>
      </c>
      <c r="DO45" s="98" t="e">
        <f>SUM(LEN(#REF!)-LEN(SUBSTITUTE(#REF!,"- Correctivo","")))/LEN("- Correctivo")</f>
        <v>#REF!</v>
      </c>
      <c r="DP45" s="98" t="e">
        <f t="shared" si="34"/>
        <v>#REF!</v>
      </c>
      <c r="DQ45" s="98" t="e">
        <f t="shared" si="19"/>
        <v>#REF!</v>
      </c>
      <c r="DR45" s="98" t="e">
        <f t="shared" si="35"/>
        <v>#REF!</v>
      </c>
      <c r="DS45" s="98" t="e">
        <f>SUM(LEN(#REF!)-LEN(SUBSTITUTE(#REF!,"- Documentado","")))/LEN("- Documentado")</f>
        <v>#REF!</v>
      </c>
      <c r="DT45" s="98" t="e">
        <f>SUM(LEN(#REF!)-LEN(SUBSTITUTE(#REF!,"- Documentado","")))/LEN("- Documentado")</f>
        <v>#REF!</v>
      </c>
      <c r="DU45" s="98" t="e">
        <f t="shared" si="36"/>
        <v>#REF!</v>
      </c>
      <c r="DV45" s="98" t="e">
        <f>SUM(LEN(#REF!)-LEN(SUBSTITUTE(#REF!,"- Continua","")))/LEN("- Continua")</f>
        <v>#REF!</v>
      </c>
      <c r="DW45" s="98" t="e">
        <f>SUM(LEN(#REF!)-LEN(SUBSTITUTE(#REF!,"- Continua","")))/LEN("- Continua")</f>
        <v>#REF!</v>
      </c>
      <c r="DX45" s="98" t="e">
        <f t="shared" si="37"/>
        <v>#REF!</v>
      </c>
      <c r="DY45" s="98" t="e">
        <f>SUM(LEN(#REF!)-LEN(SUBSTITUTE(#REF!,"- Con registro","")))/LEN("- Con registro")</f>
        <v>#REF!</v>
      </c>
      <c r="DZ45" s="98" t="e">
        <f>SUM(LEN(#REF!)-LEN(SUBSTITUTE(#REF!,"- Con registro","")))/LEN("- Con registro")</f>
        <v>#REF!</v>
      </c>
      <c r="EA45" s="98" t="e">
        <f t="shared" si="38"/>
        <v>#REF!</v>
      </c>
      <c r="EB45" s="101" t="e">
        <f t="shared" si="20"/>
        <v>#REF!</v>
      </c>
      <c r="EC45" s="101" t="e">
        <f t="shared" si="21"/>
        <v>#REF!</v>
      </c>
      <c r="ED45" s="129" t="e">
        <f t="shared" si="22"/>
        <v>#REF!</v>
      </c>
      <c r="EE45" s="149" t="e">
        <f t="shared" si="23"/>
        <v>#REF!</v>
      </c>
      <c r="EF45" s="149"/>
      <c r="EG45" s="149"/>
      <c r="EH45" s="149"/>
      <c r="EI45" s="149"/>
      <c r="EJ45" s="149"/>
      <c r="EK45" s="149"/>
      <c r="EL45" s="149"/>
      <c r="EM45" s="149"/>
      <c r="EN45" s="149"/>
      <c r="EP45" s="115">
        <f t="shared" si="24"/>
        <v>45264</v>
      </c>
      <c r="EQ45" s="116" t="str">
        <f t="shared" si="25"/>
        <v>13 de mayo de 2024</v>
      </c>
      <c r="ER45" s="98" t="str">
        <f t="shared" si="26"/>
        <v>Riesgos</v>
      </c>
      <c r="ES45" s="98" t="str">
        <f t="shared" si="39"/>
        <v>ID_270: Posibilidad de afectación reputacional por pérdida de credibilidad en la atención a las solicitudes de servicios administrativos, debido a errores (fallas o deficiencias) en la prestación de servicios administrativos.</v>
      </c>
      <c r="ET45" s="98" t="str">
        <f t="shared" si="40"/>
        <v>Ajuste en 
Análisis antes de controles
Tratamiento del riesgo en el Mapa de riesgos de Gestión de Servicios Administrativos y Tecnológicos</v>
      </c>
      <c r="EU45" s="98" t="str">
        <f t="shared" si="41"/>
        <v>Solicitud de cambio realizada y aprobada por la Subdirección de Servicios Administrativos a través del Aplicativo DARUMA</v>
      </c>
    </row>
    <row r="46" spans="1:151" ht="399.95" customHeight="1" x14ac:dyDescent="0.2">
      <c r="A46" s="120" t="s">
        <v>811</v>
      </c>
      <c r="B46" s="105" t="s">
        <v>812</v>
      </c>
      <c r="C46" s="105" t="s">
        <v>813</v>
      </c>
      <c r="D46" s="120" t="s">
        <v>750</v>
      </c>
      <c r="E46" s="121" t="s">
        <v>676</v>
      </c>
      <c r="F46" s="105" t="s">
        <v>846</v>
      </c>
      <c r="G46" s="121">
        <v>220</v>
      </c>
      <c r="H46" s="121" t="s">
        <v>1542</v>
      </c>
      <c r="I46" s="104" t="s">
        <v>847</v>
      </c>
      <c r="J46" s="120" t="s">
        <v>64</v>
      </c>
      <c r="K46" s="121" t="s">
        <v>516</v>
      </c>
      <c r="L46" s="105" t="s">
        <v>848</v>
      </c>
      <c r="M46" s="111" t="s">
        <v>849</v>
      </c>
      <c r="N46" s="105" t="s">
        <v>850</v>
      </c>
      <c r="O46" s="105" t="s">
        <v>851</v>
      </c>
      <c r="P46" s="105" t="s">
        <v>370</v>
      </c>
      <c r="Q46" s="105" t="s">
        <v>371</v>
      </c>
      <c r="R46" s="105" t="s">
        <v>372</v>
      </c>
      <c r="S46" s="105" t="s">
        <v>373</v>
      </c>
      <c r="T46" s="105" t="s">
        <v>374</v>
      </c>
      <c r="U46" s="122" t="s">
        <v>144</v>
      </c>
      <c r="V46" s="123">
        <v>0.2</v>
      </c>
      <c r="W46" s="122" t="s">
        <v>79</v>
      </c>
      <c r="X46" s="123">
        <v>0.8</v>
      </c>
      <c r="Y46" s="66" t="s">
        <v>409</v>
      </c>
      <c r="Z46" s="105" t="s">
        <v>852</v>
      </c>
      <c r="AA46" s="122" t="s">
        <v>144</v>
      </c>
      <c r="AB46" s="127">
        <v>8.3999999999999991E-2</v>
      </c>
      <c r="AC46" s="122" t="s">
        <v>79</v>
      </c>
      <c r="AD46" s="127">
        <v>0.8</v>
      </c>
      <c r="AE46" s="66" t="s">
        <v>409</v>
      </c>
      <c r="AF46" s="105" t="s">
        <v>853</v>
      </c>
      <c r="AG46" s="120" t="s">
        <v>412</v>
      </c>
      <c r="AH46" s="124" t="s">
        <v>854</v>
      </c>
      <c r="AI46" s="124" t="s">
        <v>855</v>
      </c>
      <c r="AJ46" s="131" t="s">
        <v>1545</v>
      </c>
      <c r="AK46" s="131" t="s">
        <v>1546</v>
      </c>
      <c r="AL46" s="124" t="s">
        <v>542</v>
      </c>
      <c r="AM46" s="124" t="s">
        <v>527</v>
      </c>
      <c r="AN46" s="105" t="s">
        <v>856</v>
      </c>
      <c r="AO46" s="105" t="s">
        <v>857</v>
      </c>
      <c r="AP46" s="105" t="s">
        <v>858</v>
      </c>
      <c r="AQ46" s="109">
        <v>45264</v>
      </c>
      <c r="AR46" s="110" t="s">
        <v>859</v>
      </c>
      <c r="AS46" s="111" t="s">
        <v>860</v>
      </c>
      <c r="AT46" s="109"/>
      <c r="AU46" s="107"/>
      <c r="AV46" s="108"/>
      <c r="AW46" s="109"/>
      <c r="AX46" s="110"/>
      <c r="AY46" s="111"/>
      <c r="AZ46" s="109"/>
      <c r="BA46" s="107"/>
      <c r="BB46" s="108"/>
      <c r="BC46" s="109"/>
      <c r="BD46" s="110"/>
      <c r="BE46" s="111"/>
      <c r="BF46" s="109"/>
      <c r="BG46" s="107"/>
      <c r="BH46" s="108"/>
      <c r="BI46" s="109"/>
      <c r="BJ46" s="110"/>
      <c r="BK46" s="111"/>
      <c r="BL46" s="109"/>
      <c r="BM46" s="107"/>
      <c r="BN46" s="108"/>
      <c r="BO46" s="109"/>
      <c r="BP46" s="110"/>
      <c r="BQ46" s="111"/>
      <c r="BR46" s="109"/>
      <c r="BS46" s="107"/>
      <c r="BT46" s="108"/>
      <c r="BU46" s="109"/>
      <c r="BV46" s="110"/>
      <c r="BW46" s="113"/>
      <c r="BX46" s="109"/>
      <c r="BY46" s="110"/>
      <c r="BZ46" s="112"/>
      <c r="CA46" s="2">
        <f t="shared" si="27"/>
        <v>33</v>
      </c>
      <c r="CB46" s="51" t="s">
        <v>796</v>
      </c>
      <c r="CC46" s="51" t="s">
        <v>797</v>
      </c>
      <c r="CD46" s="51" t="s">
        <v>831</v>
      </c>
      <c r="CE46" s="51" t="s">
        <v>388</v>
      </c>
      <c r="CF46" s="51" t="s">
        <v>389</v>
      </c>
      <c r="CG46" s="51" t="s">
        <v>389</v>
      </c>
      <c r="CH46" s="51" t="s">
        <v>390</v>
      </c>
      <c r="CI46" s="51" t="s">
        <v>389</v>
      </c>
      <c r="CJ46" s="51" t="s">
        <v>392</v>
      </c>
      <c r="CK46" s="51"/>
      <c r="CL46" s="51" t="s">
        <v>392</v>
      </c>
      <c r="CM46" s="51" t="s">
        <v>392</v>
      </c>
      <c r="CN46" s="51" t="s">
        <v>392</v>
      </c>
      <c r="CO46" s="51" t="s">
        <v>392</v>
      </c>
      <c r="CP46" s="51" t="s">
        <v>392</v>
      </c>
      <c r="CQ46" s="51" t="s">
        <v>392</v>
      </c>
      <c r="CR46" s="51" t="s">
        <v>861</v>
      </c>
      <c r="CS46" s="51" t="s">
        <v>392</v>
      </c>
      <c r="CT46" s="51" t="s">
        <v>392</v>
      </c>
      <c r="CU46" s="51" t="s">
        <v>392</v>
      </c>
      <c r="CV46" s="51" t="s">
        <v>392</v>
      </c>
      <c r="CW46" s="51" t="s">
        <v>392</v>
      </c>
      <c r="CX46" s="51" t="s">
        <v>392</v>
      </c>
      <c r="CZ46" s="102" t="str">
        <f t="shared" si="28"/>
        <v>Corrupción</v>
      </c>
      <c r="DA46" s="152" t="str">
        <f t="shared" si="29"/>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46" s="152"/>
      <c r="DC46" s="152"/>
      <c r="DD46" s="152"/>
      <c r="DE46" s="152"/>
      <c r="DF46" s="152"/>
      <c r="DG46" s="152"/>
      <c r="DH46" s="102" t="str">
        <f t="shared" si="30"/>
        <v>Alto</v>
      </c>
      <c r="DI46" s="102" t="str">
        <f t="shared" si="31"/>
        <v>Alto</v>
      </c>
      <c r="DK46" s="98" t="e">
        <f>SUM(LEN(#REF!)-LEN(SUBSTITUTE(#REF!,"- Preventivo","")))/LEN("- Preventivo")</f>
        <v>#REF!</v>
      </c>
      <c r="DL46" s="98" t="e">
        <f t="shared" si="32"/>
        <v>#REF!</v>
      </c>
      <c r="DM46" s="98" t="e">
        <f>SUM(LEN(#REF!)-LEN(SUBSTITUTE(#REF!,"- Detectivo","")))/LEN("- Detectivo")</f>
        <v>#REF!</v>
      </c>
      <c r="DN46" s="98" t="e">
        <f t="shared" si="33"/>
        <v>#REF!</v>
      </c>
      <c r="DO46" s="98" t="e">
        <f>SUM(LEN(#REF!)-LEN(SUBSTITUTE(#REF!,"- Correctivo","")))/LEN("- Correctivo")</f>
        <v>#REF!</v>
      </c>
      <c r="DP46" s="98" t="e">
        <f t="shared" si="34"/>
        <v>#REF!</v>
      </c>
      <c r="DQ46" s="98" t="e">
        <f t="shared" si="19"/>
        <v>#REF!</v>
      </c>
      <c r="DR46" s="98" t="e">
        <f t="shared" si="35"/>
        <v>#REF!</v>
      </c>
      <c r="DS46" s="98" t="e">
        <f>SUM(LEN(#REF!)-LEN(SUBSTITUTE(#REF!,"- Documentado","")))/LEN("- Documentado")</f>
        <v>#REF!</v>
      </c>
      <c r="DT46" s="98" t="e">
        <f>SUM(LEN(#REF!)-LEN(SUBSTITUTE(#REF!,"- Documentado","")))/LEN("- Documentado")</f>
        <v>#REF!</v>
      </c>
      <c r="DU46" s="98" t="e">
        <f t="shared" si="36"/>
        <v>#REF!</v>
      </c>
      <c r="DV46" s="98" t="e">
        <f>SUM(LEN(#REF!)-LEN(SUBSTITUTE(#REF!,"- Continua","")))/LEN("- Continua")</f>
        <v>#REF!</v>
      </c>
      <c r="DW46" s="98" t="e">
        <f>SUM(LEN(#REF!)-LEN(SUBSTITUTE(#REF!,"- Continua","")))/LEN("- Continua")</f>
        <v>#REF!</v>
      </c>
      <c r="DX46" s="98" t="e">
        <f t="shared" si="37"/>
        <v>#REF!</v>
      </c>
      <c r="DY46" s="98" t="e">
        <f>SUM(LEN(#REF!)-LEN(SUBSTITUTE(#REF!,"- Con registro","")))/LEN("- Con registro")</f>
        <v>#REF!</v>
      </c>
      <c r="DZ46" s="98" t="e">
        <f>SUM(LEN(#REF!)-LEN(SUBSTITUTE(#REF!,"- Con registro","")))/LEN("- Con registro")</f>
        <v>#REF!</v>
      </c>
      <c r="EA46" s="98" t="e">
        <f t="shared" si="38"/>
        <v>#REF!</v>
      </c>
      <c r="EB46" s="101" t="e">
        <f t="shared" si="20"/>
        <v>#REF!</v>
      </c>
      <c r="EC46" s="101" t="e">
        <f t="shared" si="21"/>
        <v>#REF!</v>
      </c>
      <c r="ED46" s="129" t="e">
        <f t="shared" si="22"/>
        <v>#REF!</v>
      </c>
      <c r="EE46" s="149" t="e">
        <f t="shared" si="23"/>
        <v>#REF!</v>
      </c>
      <c r="EF46" s="149"/>
      <c r="EG46" s="149"/>
      <c r="EH46" s="149"/>
      <c r="EI46" s="149"/>
      <c r="EJ46" s="149"/>
      <c r="EK46" s="149"/>
      <c r="EL46" s="149"/>
      <c r="EM46" s="149"/>
      <c r="EN46" s="149"/>
      <c r="EP46" s="115">
        <f t="shared" si="24"/>
        <v>45264</v>
      </c>
      <c r="EQ46" s="116" t="str">
        <f t="shared" si="25"/>
        <v>13 de mayo de 2024</v>
      </c>
      <c r="ER46" s="98" t="str">
        <f t="shared" si="26"/>
        <v>Riesgos</v>
      </c>
      <c r="ES46" s="98" t="str">
        <f t="shared" si="39"/>
        <v>ID_220: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ET46" s="98" t="str">
        <f t="shared" si="40"/>
        <v>Ajuste en Identificación del riesgo
Análisis antes de controles
Tratamiento del riesgo en el Mapa de riesgos de Gestión de Servicios Administrativos y Tecnológicos</v>
      </c>
      <c r="EU46" s="98" t="str">
        <f t="shared" si="41"/>
        <v>Solicitud de cambio realizada y aprobada por la Subdirección de Gestión Documental a través del Aplicativo DARUMA</v>
      </c>
    </row>
    <row r="47" spans="1:151" ht="399.95" customHeight="1" x14ac:dyDescent="0.2">
      <c r="A47" s="120" t="s">
        <v>811</v>
      </c>
      <c r="B47" s="105" t="s">
        <v>812</v>
      </c>
      <c r="C47" s="105" t="s">
        <v>813</v>
      </c>
      <c r="D47" s="120" t="s">
        <v>750</v>
      </c>
      <c r="E47" s="121" t="s">
        <v>676</v>
      </c>
      <c r="F47" s="105" t="s">
        <v>846</v>
      </c>
      <c r="G47" s="121">
        <v>271</v>
      </c>
      <c r="H47" s="121" t="s">
        <v>1673</v>
      </c>
      <c r="I47" s="104" t="s">
        <v>862</v>
      </c>
      <c r="J47" s="120" t="s">
        <v>36</v>
      </c>
      <c r="K47" s="121" t="s">
        <v>365</v>
      </c>
      <c r="L47" s="105" t="s">
        <v>848</v>
      </c>
      <c r="M47" s="111" t="s">
        <v>863</v>
      </c>
      <c r="N47" s="105" t="s">
        <v>864</v>
      </c>
      <c r="O47" s="105" t="s">
        <v>865</v>
      </c>
      <c r="P47" s="105" t="s">
        <v>370</v>
      </c>
      <c r="Q47" s="105" t="s">
        <v>371</v>
      </c>
      <c r="R47" s="105" t="s">
        <v>372</v>
      </c>
      <c r="S47" s="105" t="s">
        <v>373</v>
      </c>
      <c r="T47" s="124" t="s">
        <v>374</v>
      </c>
      <c r="U47" s="122" t="s">
        <v>102</v>
      </c>
      <c r="V47" s="123">
        <v>0.6</v>
      </c>
      <c r="W47" s="122" t="s">
        <v>124</v>
      </c>
      <c r="X47" s="123">
        <v>0.4</v>
      </c>
      <c r="Y47" s="66" t="s">
        <v>86</v>
      </c>
      <c r="Z47" s="105" t="s">
        <v>866</v>
      </c>
      <c r="AA47" s="122" t="s">
        <v>144</v>
      </c>
      <c r="AB47" s="127">
        <v>0.1512</v>
      </c>
      <c r="AC47" s="122" t="s">
        <v>124</v>
      </c>
      <c r="AD47" s="127">
        <v>0.22500000000000003</v>
      </c>
      <c r="AE47" s="66" t="s">
        <v>376</v>
      </c>
      <c r="AF47" s="105" t="s">
        <v>867</v>
      </c>
      <c r="AG47" s="120" t="s">
        <v>378</v>
      </c>
      <c r="AH47" s="105" t="s">
        <v>379</v>
      </c>
      <c r="AI47" s="105" t="s">
        <v>379</v>
      </c>
      <c r="AJ47" s="105" t="s">
        <v>363</v>
      </c>
      <c r="AK47" s="105" t="s">
        <v>363</v>
      </c>
      <c r="AL47" s="105" t="s">
        <v>379</v>
      </c>
      <c r="AM47" s="105" t="s">
        <v>379</v>
      </c>
      <c r="AN47" s="105" t="s">
        <v>868</v>
      </c>
      <c r="AO47" s="105" t="s">
        <v>869</v>
      </c>
      <c r="AP47" s="105" t="s">
        <v>870</v>
      </c>
      <c r="AQ47" s="106">
        <v>45264</v>
      </c>
      <c r="AR47" s="107" t="s">
        <v>761</v>
      </c>
      <c r="AS47" s="108" t="s">
        <v>871</v>
      </c>
      <c r="AT47" s="109"/>
      <c r="AU47" s="110"/>
      <c r="AV47" s="111"/>
      <c r="AW47" s="109"/>
      <c r="AX47" s="107"/>
      <c r="AY47" s="108"/>
      <c r="AZ47" s="109"/>
      <c r="BA47" s="110"/>
      <c r="BB47" s="111"/>
      <c r="BC47" s="109"/>
      <c r="BD47" s="107"/>
      <c r="BE47" s="108"/>
      <c r="BF47" s="109"/>
      <c r="BG47" s="110"/>
      <c r="BH47" s="111"/>
      <c r="BI47" s="109"/>
      <c r="BJ47" s="107"/>
      <c r="BK47" s="108"/>
      <c r="BL47" s="109"/>
      <c r="BM47" s="110"/>
      <c r="BN47" s="111"/>
      <c r="BO47" s="109"/>
      <c r="BP47" s="107"/>
      <c r="BQ47" s="108"/>
      <c r="BR47" s="109"/>
      <c r="BS47" s="110"/>
      <c r="BT47" s="111"/>
      <c r="BU47" s="109"/>
      <c r="BV47" s="107"/>
      <c r="BW47" s="108"/>
      <c r="BX47" s="109"/>
      <c r="BY47" s="110"/>
      <c r="BZ47" s="112"/>
      <c r="CA47" s="2">
        <f t="shared" si="27"/>
        <v>33</v>
      </c>
      <c r="CB47" s="51" t="s">
        <v>796</v>
      </c>
      <c r="CC47" s="51" t="s">
        <v>797</v>
      </c>
      <c r="CD47" s="51" t="s">
        <v>831</v>
      </c>
      <c r="CE47" s="51" t="s">
        <v>388</v>
      </c>
      <c r="CF47" s="51" t="s">
        <v>389</v>
      </c>
      <c r="CG47" s="51" t="s">
        <v>389</v>
      </c>
      <c r="CH47" s="51" t="s">
        <v>390</v>
      </c>
      <c r="CI47" s="51" t="s">
        <v>389</v>
      </c>
      <c r="CJ47" s="51" t="s">
        <v>392</v>
      </c>
      <c r="CK47" s="51"/>
      <c r="CL47" s="51" t="s">
        <v>392</v>
      </c>
      <c r="CM47" s="51" t="s">
        <v>392</v>
      </c>
      <c r="CN47" s="51" t="s">
        <v>392</v>
      </c>
      <c r="CO47" s="51" t="s">
        <v>832</v>
      </c>
      <c r="CP47" s="51" t="s">
        <v>392</v>
      </c>
      <c r="CQ47" s="51" t="s">
        <v>832</v>
      </c>
      <c r="CR47" s="51" t="s">
        <v>872</v>
      </c>
      <c r="CS47" s="51" t="s">
        <v>392</v>
      </c>
      <c r="CT47" s="51" t="s">
        <v>392</v>
      </c>
      <c r="CU47" s="51" t="s">
        <v>392</v>
      </c>
      <c r="CV47" s="51" t="s">
        <v>392</v>
      </c>
      <c r="CW47" s="51" t="s">
        <v>392</v>
      </c>
      <c r="CX47" s="51" t="s">
        <v>392</v>
      </c>
      <c r="CZ47" s="102" t="str">
        <f t="shared" si="28"/>
        <v>Gestión de procesos</v>
      </c>
      <c r="DA47" s="152" t="str">
        <f t="shared" si="29"/>
        <v>Posibilidad de afectación reputacional por incumplimiento en la entrega de comunicaciones oficiales y trámite de actos administrativos, debido a errores (fallas o deficiencias) en la gestión, trámite y/o expedición de los mismos</v>
      </c>
      <c r="DB47" s="152"/>
      <c r="DC47" s="152"/>
      <c r="DD47" s="152"/>
      <c r="DE47" s="152"/>
      <c r="DF47" s="152"/>
      <c r="DG47" s="152"/>
      <c r="DH47" s="102" t="str">
        <f t="shared" si="30"/>
        <v>Moderado</v>
      </c>
      <c r="DI47" s="102" t="str">
        <f t="shared" si="31"/>
        <v>Bajo</v>
      </c>
      <c r="DK47" s="98" t="e">
        <f>SUM(LEN(#REF!)-LEN(SUBSTITUTE(#REF!,"- Preventivo","")))/LEN("- Preventivo")</f>
        <v>#REF!</v>
      </c>
      <c r="DL47" s="98" t="e">
        <f t="shared" si="32"/>
        <v>#REF!</v>
      </c>
      <c r="DM47" s="98" t="e">
        <f>SUM(LEN(#REF!)-LEN(SUBSTITUTE(#REF!,"- Detectivo","")))/LEN("- Detectivo")</f>
        <v>#REF!</v>
      </c>
      <c r="DN47" s="98" t="e">
        <f t="shared" si="33"/>
        <v>#REF!</v>
      </c>
      <c r="DO47" s="98" t="e">
        <f>SUM(LEN(#REF!)-LEN(SUBSTITUTE(#REF!,"- Correctivo","")))/LEN("- Correctivo")</f>
        <v>#REF!</v>
      </c>
      <c r="DP47" s="98" t="e">
        <f t="shared" si="34"/>
        <v>#REF!</v>
      </c>
      <c r="DQ47" s="98" t="e">
        <f t="shared" si="19"/>
        <v>#REF!</v>
      </c>
      <c r="DR47" s="98" t="e">
        <f t="shared" si="35"/>
        <v>#REF!</v>
      </c>
      <c r="DS47" s="98" t="e">
        <f>SUM(LEN(#REF!)-LEN(SUBSTITUTE(#REF!,"- Documentado","")))/LEN("- Documentado")</f>
        <v>#REF!</v>
      </c>
      <c r="DT47" s="98" t="e">
        <f>SUM(LEN(#REF!)-LEN(SUBSTITUTE(#REF!,"- Documentado","")))/LEN("- Documentado")</f>
        <v>#REF!</v>
      </c>
      <c r="DU47" s="98" t="e">
        <f t="shared" si="36"/>
        <v>#REF!</v>
      </c>
      <c r="DV47" s="98" t="e">
        <f>SUM(LEN(#REF!)-LEN(SUBSTITUTE(#REF!,"- Continua","")))/LEN("- Continua")</f>
        <v>#REF!</v>
      </c>
      <c r="DW47" s="98" t="e">
        <f>SUM(LEN(#REF!)-LEN(SUBSTITUTE(#REF!,"- Continua","")))/LEN("- Continua")</f>
        <v>#REF!</v>
      </c>
      <c r="DX47" s="98" t="e">
        <f t="shared" si="37"/>
        <v>#REF!</v>
      </c>
      <c r="DY47" s="98" t="e">
        <f>SUM(LEN(#REF!)-LEN(SUBSTITUTE(#REF!,"- Con registro","")))/LEN("- Con registro")</f>
        <v>#REF!</v>
      </c>
      <c r="DZ47" s="98" t="e">
        <f>SUM(LEN(#REF!)-LEN(SUBSTITUTE(#REF!,"- Con registro","")))/LEN("- Con registro")</f>
        <v>#REF!</v>
      </c>
      <c r="EA47" s="98" t="e">
        <f t="shared" si="38"/>
        <v>#REF!</v>
      </c>
      <c r="EB47" s="101" t="e">
        <f t="shared" si="20"/>
        <v>#REF!</v>
      </c>
      <c r="EC47" s="101" t="e">
        <f t="shared" si="21"/>
        <v>#REF!</v>
      </c>
      <c r="ED47" s="129" t="e">
        <f t="shared" si="22"/>
        <v>#REF!</v>
      </c>
      <c r="EE47" s="149" t="e">
        <f t="shared" si="23"/>
        <v>#REF!</v>
      </c>
      <c r="EF47" s="149"/>
      <c r="EG47" s="149"/>
      <c r="EH47" s="149"/>
      <c r="EI47" s="149"/>
      <c r="EJ47" s="149"/>
      <c r="EK47" s="149"/>
      <c r="EL47" s="149"/>
      <c r="EM47" s="149"/>
      <c r="EN47" s="149"/>
      <c r="EP47" s="115">
        <f t="shared" si="24"/>
        <v>45264</v>
      </c>
      <c r="EQ47" s="116" t="str">
        <f t="shared" si="25"/>
        <v>13 de mayo de 2024</v>
      </c>
      <c r="ER47" s="98" t="str">
        <f t="shared" si="26"/>
        <v>Riesgos</v>
      </c>
      <c r="ES47" s="98" t="str">
        <f t="shared" si="39"/>
        <v>ID_271: Posibilidad de afectación reputacional por incumplimiento en la entrega de comunicaciones oficiales y trámite de actos administrativos, debido a errores (fallas o deficiencias) en la gestión, trámite y/o expedición de los mismos</v>
      </c>
      <c r="ET47" s="98" t="str">
        <f t="shared" si="40"/>
        <v>Ajuste en 
Análisis antes de controles
 en el Mapa de riesgos de Gestión de Servicios Administrativos y Tecnológicos</v>
      </c>
      <c r="EU47" s="98" t="str">
        <f t="shared" si="41"/>
        <v>Solicitud de cambio realizada y aprobada por la Subdirección de Gestión Documental a través del Aplicativo DARUMA</v>
      </c>
    </row>
    <row r="48" spans="1:151" ht="399.95" customHeight="1" x14ac:dyDescent="0.2">
      <c r="A48" s="120" t="s">
        <v>811</v>
      </c>
      <c r="B48" s="105" t="s">
        <v>812</v>
      </c>
      <c r="C48" s="105" t="s">
        <v>813</v>
      </c>
      <c r="D48" s="120" t="s">
        <v>750</v>
      </c>
      <c r="E48" s="121" t="s">
        <v>676</v>
      </c>
      <c r="F48" s="105" t="s">
        <v>873</v>
      </c>
      <c r="G48" s="121">
        <v>272</v>
      </c>
      <c r="H48" s="121" t="s">
        <v>1674</v>
      </c>
      <c r="I48" s="104" t="s">
        <v>874</v>
      </c>
      <c r="J48" s="120" t="s">
        <v>36</v>
      </c>
      <c r="K48" s="121" t="s">
        <v>365</v>
      </c>
      <c r="L48" s="105" t="s">
        <v>848</v>
      </c>
      <c r="M48" s="111" t="s">
        <v>875</v>
      </c>
      <c r="N48" s="105" t="s">
        <v>876</v>
      </c>
      <c r="O48" s="105" t="s">
        <v>877</v>
      </c>
      <c r="P48" s="105" t="s">
        <v>370</v>
      </c>
      <c r="Q48" s="105" t="s">
        <v>371</v>
      </c>
      <c r="R48" s="105" t="s">
        <v>372</v>
      </c>
      <c r="S48" s="105" t="s">
        <v>427</v>
      </c>
      <c r="T48" s="105" t="s">
        <v>428</v>
      </c>
      <c r="U48" s="122" t="s">
        <v>102</v>
      </c>
      <c r="V48" s="123">
        <v>0.6</v>
      </c>
      <c r="W48" s="122" t="s">
        <v>124</v>
      </c>
      <c r="X48" s="123">
        <v>0.4</v>
      </c>
      <c r="Y48" s="66" t="s">
        <v>86</v>
      </c>
      <c r="Z48" s="105" t="s">
        <v>878</v>
      </c>
      <c r="AA48" s="122" t="s">
        <v>144</v>
      </c>
      <c r="AB48" s="127">
        <v>0.1512</v>
      </c>
      <c r="AC48" s="122" t="s">
        <v>145</v>
      </c>
      <c r="AD48" s="127">
        <v>0.16875000000000001</v>
      </c>
      <c r="AE48" s="66" t="s">
        <v>376</v>
      </c>
      <c r="AF48" s="105" t="s">
        <v>867</v>
      </c>
      <c r="AG48" s="120" t="s">
        <v>378</v>
      </c>
      <c r="AH48" s="105" t="s">
        <v>379</v>
      </c>
      <c r="AI48" s="105" t="s">
        <v>379</v>
      </c>
      <c r="AJ48" s="105" t="s">
        <v>363</v>
      </c>
      <c r="AK48" s="105" t="s">
        <v>363</v>
      </c>
      <c r="AL48" s="105" t="s">
        <v>379</v>
      </c>
      <c r="AM48" s="105" t="s">
        <v>379</v>
      </c>
      <c r="AN48" s="105" t="s">
        <v>879</v>
      </c>
      <c r="AO48" s="105" t="s">
        <v>880</v>
      </c>
      <c r="AP48" s="105" t="s">
        <v>881</v>
      </c>
      <c r="AQ48" s="106">
        <v>45264</v>
      </c>
      <c r="AR48" s="107" t="s">
        <v>761</v>
      </c>
      <c r="AS48" s="108" t="s">
        <v>882</v>
      </c>
      <c r="AT48" s="109"/>
      <c r="AU48" s="110"/>
      <c r="AV48" s="111"/>
      <c r="AW48" s="109"/>
      <c r="AX48" s="107"/>
      <c r="AY48" s="108"/>
      <c r="AZ48" s="109"/>
      <c r="BA48" s="110"/>
      <c r="BB48" s="111"/>
      <c r="BC48" s="109"/>
      <c r="BD48" s="107"/>
      <c r="BE48" s="108"/>
      <c r="BF48" s="109"/>
      <c r="BG48" s="110"/>
      <c r="BH48" s="111"/>
      <c r="BI48" s="109"/>
      <c r="BJ48" s="107"/>
      <c r="BK48" s="108"/>
      <c r="BL48" s="109"/>
      <c r="BM48" s="110"/>
      <c r="BN48" s="111"/>
      <c r="BO48" s="109"/>
      <c r="BP48" s="107"/>
      <c r="BQ48" s="108"/>
      <c r="BR48" s="109"/>
      <c r="BS48" s="110"/>
      <c r="BT48" s="111"/>
      <c r="BU48" s="109"/>
      <c r="BV48" s="107"/>
      <c r="BW48" s="108"/>
      <c r="BX48" s="109"/>
      <c r="BY48" s="110"/>
      <c r="BZ48" s="112"/>
      <c r="CA48" s="2">
        <f t="shared" si="27"/>
        <v>33</v>
      </c>
      <c r="CB48" s="51" t="s">
        <v>883</v>
      </c>
      <c r="CC48" s="51" t="s">
        <v>884</v>
      </c>
      <c r="CD48" s="51" t="s">
        <v>831</v>
      </c>
      <c r="CE48" s="51" t="s">
        <v>388</v>
      </c>
      <c r="CF48" s="51" t="s">
        <v>389</v>
      </c>
      <c r="CG48" s="51" t="s">
        <v>389</v>
      </c>
      <c r="CH48" s="51" t="s">
        <v>390</v>
      </c>
      <c r="CI48" s="51" t="s">
        <v>389</v>
      </c>
      <c r="CJ48" s="51" t="s">
        <v>392</v>
      </c>
      <c r="CK48" s="51"/>
      <c r="CL48" s="51" t="s">
        <v>392</v>
      </c>
      <c r="CM48" s="51" t="s">
        <v>392</v>
      </c>
      <c r="CN48" s="51" t="s">
        <v>392</v>
      </c>
      <c r="CO48" s="51" t="s">
        <v>832</v>
      </c>
      <c r="CP48" s="51" t="s">
        <v>392</v>
      </c>
      <c r="CQ48" s="51" t="s">
        <v>832</v>
      </c>
      <c r="CR48" s="51" t="s">
        <v>885</v>
      </c>
      <c r="CS48" s="51" t="s">
        <v>392</v>
      </c>
      <c r="CT48" s="51" t="s">
        <v>392</v>
      </c>
      <c r="CU48" s="51" t="s">
        <v>392</v>
      </c>
      <c r="CV48" s="51" t="s">
        <v>392</v>
      </c>
      <c r="CW48" s="51" t="s">
        <v>392</v>
      </c>
      <c r="CX48" s="51" t="s">
        <v>392</v>
      </c>
      <c r="CZ48" s="102" t="str">
        <f t="shared" si="28"/>
        <v>Gestión de procesos</v>
      </c>
      <c r="DA48" s="152" t="str">
        <f t="shared" si="29"/>
        <v>Posibilidad de afectación reputacional por inconsistencias en los planes o instrumentos archivísticos, debido a errores (fallas o deficiencias) en la aplicación de los lineamientos  para su implementación o actualización.</v>
      </c>
      <c r="DB48" s="152"/>
      <c r="DC48" s="152"/>
      <c r="DD48" s="152"/>
      <c r="DE48" s="152"/>
      <c r="DF48" s="152"/>
      <c r="DG48" s="152"/>
      <c r="DH48" s="102" t="str">
        <f t="shared" si="30"/>
        <v>Moderado</v>
      </c>
      <c r="DI48" s="102" t="str">
        <f t="shared" si="31"/>
        <v>Bajo</v>
      </c>
      <c r="DK48" s="98" t="e">
        <f>SUM(LEN(#REF!)-LEN(SUBSTITUTE(#REF!,"- Preventivo","")))/LEN("- Preventivo")</f>
        <v>#REF!</v>
      </c>
      <c r="DL48" s="98" t="e">
        <f t="shared" si="32"/>
        <v>#REF!</v>
      </c>
      <c r="DM48" s="98" t="e">
        <f>SUM(LEN(#REF!)-LEN(SUBSTITUTE(#REF!,"- Detectivo","")))/LEN("- Detectivo")</f>
        <v>#REF!</v>
      </c>
      <c r="DN48" s="98" t="e">
        <f t="shared" si="33"/>
        <v>#REF!</v>
      </c>
      <c r="DO48" s="98" t="e">
        <f>SUM(LEN(#REF!)-LEN(SUBSTITUTE(#REF!,"- Correctivo","")))/LEN("- Correctivo")</f>
        <v>#REF!</v>
      </c>
      <c r="DP48" s="98" t="e">
        <f t="shared" si="34"/>
        <v>#REF!</v>
      </c>
      <c r="DQ48" s="98" t="e">
        <f t="shared" si="19"/>
        <v>#REF!</v>
      </c>
      <c r="DR48" s="98" t="e">
        <f t="shared" si="35"/>
        <v>#REF!</v>
      </c>
      <c r="DS48" s="98" t="e">
        <f>SUM(LEN(#REF!)-LEN(SUBSTITUTE(#REF!,"- Documentado","")))/LEN("- Documentado")</f>
        <v>#REF!</v>
      </c>
      <c r="DT48" s="98" t="e">
        <f>SUM(LEN(#REF!)-LEN(SUBSTITUTE(#REF!,"- Documentado","")))/LEN("- Documentado")</f>
        <v>#REF!</v>
      </c>
      <c r="DU48" s="98" t="e">
        <f t="shared" si="36"/>
        <v>#REF!</v>
      </c>
      <c r="DV48" s="98" t="e">
        <f>SUM(LEN(#REF!)-LEN(SUBSTITUTE(#REF!,"- Continua","")))/LEN("- Continua")</f>
        <v>#REF!</v>
      </c>
      <c r="DW48" s="98" t="e">
        <f>SUM(LEN(#REF!)-LEN(SUBSTITUTE(#REF!,"- Continua","")))/LEN("- Continua")</f>
        <v>#REF!</v>
      </c>
      <c r="DX48" s="98" t="e">
        <f t="shared" si="37"/>
        <v>#REF!</v>
      </c>
      <c r="DY48" s="98" t="e">
        <f>SUM(LEN(#REF!)-LEN(SUBSTITUTE(#REF!,"- Con registro","")))/LEN("- Con registro")</f>
        <v>#REF!</v>
      </c>
      <c r="DZ48" s="98" t="e">
        <f>SUM(LEN(#REF!)-LEN(SUBSTITUTE(#REF!,"- Con registro","")))/LEN("- Con registro")</f>
        <v>#REF!</v>
      </c>
      <c r="EA48" s="98" t="e">
        <f t="shared" si="38"/>
        <v>#REF!</v>
      </c>
      <c r="EB48" s="101" t="e">
        <f t="shared" si="20"/>
        <v>#REF!</v>
      </c>
      <c r="EC48" s="101" t="e">
        <f t="shared" si="21"/>
        <v>#REF!</v>
      </c>
      <c r="ED48" s="129" t="e">
        <f t="shared" si="22"/>
        <v>#REF!</v>
      </c>
      <c r="EE48" s="149" t="e">
        <f t="shared" si="23"/>
        <v>#REF!</v>
      </c>
      <c r="EF48" s="149"/>
      <c r="EG48" s="149"/>
      <c r="EH48" s="149"/>
      <c r="EI48" s="149"/>
      <c r="EJ48" s="149"/>
      <c r="EK48" s="149"/>
      <c r="EL48" s="149"/>
      <c r="EM48" s="149"/>
      <c r="EN48" s="149"/>
      <c r="EP48" s="115">
        <f t="shared" si="24"/>
        <v>45264</v>
      </c>
      <c r="EQ48" s="116" t="str">
        <f t="shared" si="25"/>
        <v>13 de mayo de 2024</v>
      </c>
      <c r="ER48" s="98" t="str">
        <f t="shared" si="26"/>
        <v>Riesgos</v>
      </c>
      <c r="ES48" s="98" t="str">
        <f t="shared" si="39"/>
        <v>ID_272: Posibilidad de afectación reputacional por inconsistencias en los planes o instrumentos archivísticos, debido a errores (fallas o deficiencias) en la aplicación de los lineamientos  para su implementación o actualización.</v>
      </c>
      <c r="ET48" s="98" t="str">
        <f t="shared" si="40"/>
        <v>Ajuste en 
Análisis antes de controles
 en el Mapa de riesgos de Gestión de Servicios Administrativos y Tecnológicos</v>
      </c>
      <c r="EU48" s="98" t="str">
        <f t="shared" si="41"/>
        <v>Solicitud de cambio realizada y aprobada por la Subdirección de Gestión Documental a través del Aplicativo DARUMA</v>
      </c>
    </row>
    <row r="49" spans="1:151" ht="399.95" customHeight="1" x14ac:dyDescent="0.2">
      <c r="A49" s="120" t="s">
        <v>811</v>
      </c>
      <c r="B49" s="105" t="s">
        <v>812</v>
      </c>
      <c r="C49" s="105" t="s">
        <v>813</v>
      </c>
      <c r="D49" s="120" t="s">
        <v>750</v>
      </c>
      <c r="E49" s="121" t="s">
        <v>676</v>
      </c>
      <c r="F49" s="105" t="s">
        <v>886</v>
      </c>
      <c r="G49" s="121">
        <v>273</v>
      </c>
      <c r="H49" s="121" t="s">
        <v>1675</v>
      </c>
      <c r="I49" s="104" t="s">
        <v>887</v>
      </c>
      <c r="J49" s="120" t="s">
        <v>36</v>
      </c>
      <c r="K49" s="121" t="s">
        <v>365</v>
      </c>
      <c r="L49" s="105" t="s">
        <v>179</v>
      </c>
      <c r="M49" s="111" t="s">
        <v>888</v>
      </c>
      <c r="N49" s="105" t="s">
        <v>889</v>
      </c>
      <c r="O49" s="105" t="s">
        <v>890</v>
      </c>
      <c r="P49" s="105" t="s">
        <v>891</v>
      </c>
      <c r="Q49" s="105" t="s">
        <v>371</v>
      </c>
      <c r="R49" s="105" t="s">
        <v>372</v>
      </c>
      <c r="S49" s="105" t="s">
        <v>373</v>
      </c>
      <c r="T49" s="105" t="s">
        <v>374</v>
      </c>
      <c r="U49" s="122" t="s">
        <v>123</v>
      </c>
      <c r="V49" s="123">
        <v>0.4</v>
      </c>
      <c r="W49" s="122" t="s">
        <v>124</v>
      </c>
      <c r="X49" s="123">
        <v>0.4</v>
      </c>
      <c r="Y49" s="66" t="s">
        <v>86</v>
      </c>
      <c r="Z49" s="105" t="s">
        <v>892</v>
      </c>
      <c r="AA49" s="122" t="s">
        <v>144</v>
      </c>
      <c r="AB49" s="127">
        <v>0.10079999999999999</v>
      </c>
      <c r="AC49" s="122" t="s">
        <v>124</v>
      </c>
      <c r="AD49" s="127">
        <v>0.30000000000000004</v>
      </c>
      <c r="AE49" s="66" t="s">
        <v>376</v>
      </c>
      <c r="AF49" s="105" t="s">
        <v>893</v>
      </c>
      <c r="AG49" s="120" t="s">
        <v>378</v>
      </c>
      <c r="AH49" s="105" t="s">
        <v>379</v>
      </c>
      <c r="AI49" s="105" t="s">
        <v>379</v>
      </c>
      <c r="AJ49" s="105" t="s">
        <v>363</v>
      </c>
      <c r="AK49" s="105" t="s">
        <v>363</v>
      </c>
      <c r="AL49" s="105" t="s">
        <v>379</v>
      </c>
      <c r="AM49" s="105" t="s">
        <v>379</v>
      </c>
      <c r="AN49" s="105" t="s">
        <v>894</v>
      </c>
      <c r="AO49" s="105" t="s">
        <v>895</v>
      </c>
      <c r="AP49" s="105" t="s">
        <v>896</v>
      </c>
      <c r="AQ49" s="106">
        <v>45264</v>
      </c>
      <c r="AR49" s="107" t="s">
        <v>897</v>
      </c>
      <c r="AS49" s="108" t="s">
        <v>898</v>
      </c>
      <c r="AT49" s="109"/>
      <c r="AU49" s="110"/>
      <c r="AV49" s="111"/>
      <c r="AW49" s="109"/>
      <c r="AX49" s="107"/>
      <c r="AY49" s="108"/>
      <c r="AZ49" s="109"/>
      <c r="BA49" s="110"/>
      <c r="BB49" s="111"/>
      <c r="BC49" s="109"/>
      <c r="BD49" s="107"/>
      <c r="BE49" s="108"/>
      <c r="BF49" s="109"/>
      <c r="BG49" s="110"/>
      <c r="BH49" s="111"/>
      <c r="BI49" s="109"/>
      <c r="BJ49" s="107"/>
      <c r="BK49" s="108"/>
      <c r="BL49" s="109"/>
      <c r="BM49" s="110"/>
      <c r="BN49" s="111"/>
      <c r="BO49" s="109"/>
      <c r="BP49" s="107"/>
      <c r="BQ49" s="108"/>
      <c r="BR49" s="109"/>
      <c r="BS49" s="110"/>
      <c r="BT49" s="111"/>
      <c r="BU49" s="109"/>
      <c r="BV49" s="107"/>
      <c r="BW49" s="108"/>
      <c r="BX49" s="109"/>
      <c r="BY49" s="110"/>
      <c r="BZ49" s="112"/>
      <c r="CA49" s="2">
        <f t="shared" si="27"/>
        <v>33</v>
      </c>
      <c r="CB49" s="51" t="s">
        <v>883</v>
      </c>
      <c r="CC49" s="51" t="s">
        <v>884</v>
      </c>
      <c r="CD49" s="51" t="s">
        <v>831</v>
      </c>
      <c r="CE49" s="51" t="s">
        <v>388</v>
      </c>
      <c r="CF49" s="51" t="s">
        <v>389</v>
      </c>
      <c r="CG49" s="51" t="s">
        <v>389</v>
      </c>
      <c r="CH49" s="51" t="s">
        <v>390</v>
      </c>
      <c r="CI49" s="51" t="s">
        <v>389</v>
      </c>
      <c r="CJ49" s="51" t="s">
        <v>392</v>
      </c>
      <c r="CK49" s="51"/>
      <c r="CL49" s="51" t="s">
        <v>392</v>
      </c>
      <c r="CM49" s="51" t="s">
        <v>392</v>
      </c>
      <c r="CN49" s="51" t="s">
        <v>392</v>
      </c>
      <c r="CO49" s="51" t="s">
        <v>832</v>
      </c>
      <c r="CP49" s="51" t="s">
        <v>392</v>
      </c>
      <c r="CQ49" s="51" t="s">
        <v>832</v>
      </c>
      <c r="CR49" s="51" t="s">
        <v>899</v>
      </c>
      <c r="CS49" s="51" t="s">
        <v>392</v>
      </c>
      <c r="CT49" s="51" t="s">
        <v>392</v>
      </c>
      <c r="CU49" s="51" t="s">
        <v>392</v>
      </c>
      <c r="CV49" s="51" t="s">
        <v>392</v>
      </c>
      <c r="CW49" s="51" t="s">
        <v>392</v>
      </c>
      <c r="CX49" s="51" t="s">
        <v>392</v>
      </c>
      <c r="CZ49" s="102" t="str">
        <f t="shared" si="28"/>
        <v>Gestión de procesos</v>
      </c>
      <c r="DA49" s="152" t="str">
        <f t="shared" si="29"/>
        <v>Posibilidad de afectación reputacional por hallazgos de auditoría interna o externa, debido a supervisión inadecuada en el desarrollo de soluciones tecnológicas</v>
      </c>
      <c r="DB49" s="152"/>
      <c r="DC49" s="152"/>
      <c r="DD49" s="152"/>
      <c r="DE49" s="152"/>
      <c r="DF49" s="152"/>
      <c r="DG49" s="152"/>
      <c r="DH49" s="102" t="str">
        <f t="shared" si="30"/>
        <v>Moderado</v>
      </c>
      <c r="DI49" s="102" t="str">
        <f t="shared" si="31"/>
        <v>Bajo</v>
      </c>
      <c r="DK49" s="98" t="e">
        <f>SUM(LEN(#REF!)-LEN(SUBSTITUTE(#REF!,"- Preventivo","")))/LEN("- Preventivo")</f>
        <v>#REF!</v>
      </c>
      <c r="DL49" s="98" t="e">
        <f t="shared" si="32"/>
        <v>#REF!</v>
      </c>
      <c r="DM49" s="98" t="e">
        <f>SUM(LEN(#REF!)-LEN(SUBSTITUTE(#REF!,"- Detectivo","")))/LEN("- Detectivo")</f>
        <v>#REF!</v>
      </c>
      <c r="DN49" s="98" t="e">
        <f t="shared" si="33"/>
        <v>#REF!</v>
      </c>
      <c r="DO49" s="98" t="e">
        <f>SUM(LEN(#REF!)-LEN(SUBSTITUTE(#REF!,"- Correctivo","")))/LEN("- Correctivo")</f>
        <v>#REF!</v>
      </c>
      <c r="DP49" s="98" t="e">
        <f t="shared" si="34"/>
        <v>#REF!</v>
      </c>
      <c r="DQ49" s="98" t="e">
        <f t="shared" si="19"/>
        <v>#REF!</v>
      </c>
      <c r="DR49" s="98" t="e">
        <f t="shared" si="35"/>
        <v>#REF!</v>
      </c>
      <c r="DS49" s="98" t="e">
        <f>SUM(LEN(#REF!)-LEN(SUBSTITUTE(#REF!,"- Documentado","")))/LEN("- Documentado")</f>
        <v>#REF!</v>
      </c>
      <c r="DT49" s="98" t="e">
        <f>SUM(LEN(#REF!)-LEN(SUBSTITUTE(#REF!,"- Documentado","")))/LEN("- Documentado")</f>
        <v>#REF!</v>
      </c>
      <c r="DU49" s="98" t="e">
        <f t="shared" si="36"/>
        <v>#REF!</v>
      </c>
      <c r="DV49" s="98" t="e">
        <f>SUM(LEN(#REF!)-LEN(SUBSTITUTE(#REF!,"- Continua","")))/LEN("- Continua")</f>
        <v>#REF!</v>
      </c>
      <c r="DW49" s="98" t="e">
        <f>SUM(LEN(#REF!)-LEN(SUBSTITUTE(#REF!,"- Continua","")))/LEN("- Continua")</f>
        <v>#REF!</v>
      </c>
      <c r="DX49" s="98" t="e">
        <f t="shared" si="37"/>
        <v>#REF!</v>
      </c>
      <c r="DY49" s="98" t="e">
        <f>SUM(LEN(#REF!)-LEN(SUBSTITUTE(#REF!,"- Con registro","")))/LEN("- Con registro")</f>
        <v>#REF!</v>
      </c>
      <c r="DZ49" s="98" t="e">
        <f>SUM(LEN(#REF!)-LEN(SUBSTITUTE(#REF!,"- Con registro","")))/LEN("- Con registro")</f>
        <v>#REF!</v>
      </c>
      <c r="EA49" s="98" t="e">
        <f t="shared" si="38"/>
        <v>#REF!</v>
      </c>
      <c r="EB49" s="101" t="e">
        <f t="shared" si="20"/>
        <v>#REF!</v>
      </c>
      <c r="EC49" s="101" t="e">
        <f t="shared" si="21"/>
        <v>#REF!</v>
      </c>
      <c r="ED49" s="129" t="e">
        <f t="shared" si="22"/>
        <v>#REF!</v>
      </c>
      <c r="EE49" s="149" t="e">
        <f t="shared" si="23"/>
        <v>#REF!</v>
      </c>
      <c r="EF49" s="149"/>
      <c r="EG49" s="149"/>
      <c r="EH49" s="149"/>
      <c r="EI49" s="149"/>
      <c r="EJ49" s="149"/>
      <c r="EK49" s="149"/>
      <c r="EL49" s="149"/>
      <c r="EM49" s="149"/>
      <c r="EN49" s="149"/>
      <c r="EP49" s="115">
        <f t="shared" si="24"/>
        <v>45264</v>
      </c>
      <c r="EQ49" s="116" t="str">
        <f t="shared" si="25"/>
        <v>13 de mayo de 2024</v>
      </c>
      <c r="ER49" s="98" t="str">
        <f t="shared" si="26"/>
        <v>Riesgos</v>
      </c>
      <c r="ES49" s="98" t="str">
        <f t="shared" si="39"/>
        <v>ID_273: Posibilidad de afectación reputacional por hallazgos de auditoría interna o externa, debido a supervisión inadecuada en el desarrollo de soluciones tecnológicas</v>
      </c>
      <c r="ET49" s="98" t="str">
        <f t="shared" si="40"/>
        <v>Ajuste en Identificación del riesgo
Análisis antes de controles
Evaluación de controles
 en el Mapa de riesgos de Gestión de Servicios Administrativos y Tecnológicos</v>
      </c>
      <c r="EU49" s="98" t="str">
        <f t="shared" si="41"/>
        <v>Solicitud de cambio realizada y aprobada por la Oficina de Tecnologías de la Información y las Comunicaciones a través del Aplicativo DARUMA</v>
      </c>
    </row>
    <row r="50" spans="1:151" ht="399.95" customHeight="1" x14ac:dyDescent="0.2">
      <c r="A50" s="120" t="s">
        <v>811</v>
      </c>
      <c r="B50" s="105" t="s">
        <v>812</v>
      </c>
      <c r="C50" s="105" t="s">
        <v>813</v>
      </c>
      <c r="D50" s="120" t="s">
        <v>750</v>
      </c>
      <c r="E50" s="121" t="s">
        <v>676</v>
      </c>
      <c r="F50" s="105" t="s">
        <v>900</v>
      </c>
      <c r="G50" s="121">
        <v>274</v>
      </c>
      <c r="H50" s="121" t="s">
        <v>1676</v>
      </c>
      <c r="I50" s="104" t="s">
        <v>901</v>
      </c>
      <c r="J50" s="120" t="s">
        <v>36</v>
      </c>
      <c r="K50" s="121" t="s">
        <v>800</v>
      </c>
      <c r="L50" s="105" t="s">
        <v>179</v>
      </c>
      <c r="M50" s="111" t="s">
        <v>902</v>
      </c>
      <c r="N50" s="105" t="s">
        <v>903</v>
      </c>
      <c r="O50" s="105" t="s">
        <v>904</v>
      </c>
      <c r="P50" s="105" t="s">
        <v>370</v>
      </c>
      <c r="Q50" s="105" t="s">
        <v>371</v>
      </c>
      <c r="R50" s="105" t="s">
        <v>372</v>
      </c>
      <c r="S50" s="105" t="s">
        <v>804</v>
      </c>
      <c r="T50" s="105" t="s">
        <v>805</v>
      </c>
      <c r="U50" s="122" t="s">
        <v>102</v>
      </c>
      <c r="V50" s="123">
        <v>0.6</v>
      </c>
      <c r="W50" s="122" t="s">
        <v>124</v>
      </c>
      <c r="X50" s="123">
        <v>0.4</v>
      </c>
      <c r="Y50" s="66" t="s">
        <v>86</v>
      </c>
      <c r="Z50" s="105" t="s">
        <v>905</v>
      </c>
      <c r="AA50" s="122" t="s">
        <v>144</v>
      </c>
      <c r="AB50" s="127">
        <v>2.6671679999999996E-2</v>
      </c>
      <c r="AC50" s="122" t="s">
        <v>124</v>
      </c>
      <c r="AD50" s="127">
        <v>0.30000000000000004</v>
      </c>
      <c r="AE50" s="66" t="s">
        <v>376</v>
      </c>
      <c r="AF50" s="105" t="s">
        <v>906</v>
      </c>
      <c r="AG50" s="120" t="s">
        <v>378</v>
      </c>
      <c r="AH50" s="124" t="s">
        <v>379</v>
      </c>
      <c r="AI50" s="124" t="s">
        <v>379</v>
      </c>
      <c r="AJ50" s="124" t="s">
        <v>363</v>
      </c>
      <c r="AK50" s="124" t="s">
        <v>363</v>
      </c>
      <c r="AL50" s="124" t="s">
        <v>379</v>
      </c>
      <c r="AM50" s="124" t="s">
        <v>379</v>
      </c>
      <c r="AN50" s="105" t="s">
        <v>907</v>
      </c>
      <c r="AO50" s="105" t="s">
        <v>808</v>
      </c>
      <c r="AP50" s="105" t="s">
        <v>908</v>
      </c>
      <c r="AQ50" s="106">
        <v>45264</v>
      </c>
      <c r="AR50" s="107" t="s">
        <v>494</v>
      </c>
      <c r="AS50" s="108" t="s">
        <v>909</v>
      </c>
      <c r="AT50" s="109"/>
      <c r="AU50" s="110"/>
      <c r="AV50" s="111"/>
      <c r="AW50" s="109"/>
      <c r="AX50" s="107"/>
      <c r="AY50" s="108"/>
      <c r="AZ50" s="109"/>
      <c r="BA50" s="110"/>
      <c r="BB50" s="111"/>
      <c r="BC50" s="109"/>
      <c r="BD50" s="107"/>
      <c r="BE50" s="108"/>
      <c r="BF50" s="109"/>
      <c r="BG50" s="110"/>
      <c r="BH50" s="111"/>
      <c r="BI50" s="109"/>
      <c r="BJ50" s="107"/>
      <c r="BK50" s="108"/>
      <c r="BL50" s="109"/>
      <c r="BM50" s="110"/>
      <c r="BN50" s="111"/>
      <c r="BO50" s="109"/>
      <c r="BP50" s="107"/>
      <c r="BQ50" s="108"/>
      <c r="BR50" s="109"/>
      <c r="BS50" s="110"/>
      <c r="BT50" s="111"/>
      <c r="BU50" s="109"/>
      <c r="BV50" s="107"/>
      <c r="BW50" s="108"/>
      <c r="BX50" s="109"/>
      <c r="BY50" s="110"/>
      <c r="BZ50" s="112"/>
      <c r="CA50" s="2">
        <f t="shared" si="27"/>
        <v>33</v>
      </c>
      <c r="CB50" s="51" t="s">
        <v>883</v>
      </c>
      <c r="CC50" s="51" t="s">
        <v>884</v>
      </c>
      <c r="CD50" s="51" t="s">
        <v>831</v>
      </c>
      <c r="CE50" s="51" t="s">
        <v>388</v>
      </c>
      <c r="CF50" s="51" t="s">
        <v>389</v>
      </c>
      <c r="CG50" s="51" t="s">
        <v>389</v>
      </c>
      <c r="CH50" s="51" t="s">
        <v>390</v>
      </c>
      <c r="CI50" s="51" t="s">
        <v>389</v>
      </c>
      <c r="CJ50" s="51" t="s">
        <v>392</v>
      </c>
      <c r="CK50" s="51"/>
      <c r="CL50" s="51" t="s">
        <v>392</v>
      </c>
      <c r="CM50" s="51" t="s">
        <v>417</v>
      </c>
      <c r="CN50" s="51" t="s">
        <v>392</v>
      </c>
      <c r="CO50" s="51" t="s">
        <v>392</v>
      </c>
      <c r="CP50" s="51" t="s">
        <v>392</v>
      </c>
      <c r="CQ50" s="51" t="s">
        <v>392</v>
      </c>
      <c r="CR50" s="51" t="s">
        <v>910</v>
      </c>
      <c r="CS50" s="51" t="s">
        <v>392</v>
      </c>
      <c r="CT50" s="51" t="s">
        <v>392</v>
      </c>
      <c r="CU50" s="51" t="s">
        <v>392</v>
      </c>
      <c r="CV50" s="51" t="s">
        <v>392</v>
      </c>
      <c r="CW50" s="51" t="s">
        <v>392</v>
      </c>
      <c r="CX50" s="51" t="s">
        <v>392</v>
      </c>
      <c r="CZ50" s="102" t="str">
        <f t="shared" si="28"/>
        <v>Gestión de procesos</v>
      </c>
      <c r="DA50" s="152" t="str">
        <f t="shared" si="29"/>
        <v>Posibilidad de afectación reputacional por baja disponibilidad de los servicios tecnológicos, debido a errores (fallas o deficiencias) en la administración y gestión de los recursos de infraestructura tecnológica</v>
      </c>
      <c r="DB50" s="152"/>
      <c r="DC50" s="152"/>
      <c r="DD50" s="152"/>
      <c r="DE50" s="152"/>
      <c r="DF50" s="152"/>
      <c r="DG50" s="152"/>
      <c r="DH50" s="102" t="str">
        <f t="shared" si="30"/>
        <v>Moderado</v>
      </c>
      <c r="DI50" s="102" t="str">
        <f t="shared" si="31"/>
        <v>Bajo</v>
      </c>
      <c r="DK50" s="98" t="e">
        <f>SUM(LEN(#REF!)-LEN(SUBSTITUTE(#REF!,"- Preventivo","")))/LEN("- Preventivo")</f>
        <v>#REF!</v>
      </c>
      <c r="DL50" s="98" t="e">
        <f t="shared" si="32"/>
        <v>#REF!</v>
      </c>
      <c r="DM50" s="98" t="e">
        <f>SUM(LEN(#REF!)-LEN(SUBSTITUTE(#REF!,"- Detectivo","")))/LEN("- Detectivo")</f>
        <v>#REF!</v>
      </c>
      <c r="DN50" s="98" t="e">
        <f t="shared" si="33"/>
        <v>#REF!</v>
      </c>
      <c r="DO50" s="98" t="e">
        <f>SUM(LEN(#REF!)-LEN(SUBSTITUTE(#REF!,"- Correctivo","")))/LEN("- Correctivo")</f>
        <v>#REF!</v>
      </c>
      <c r="DP50" s="98" t="e">
        <f t="shared" si="34"/>
        <v>#REF!</v>
      </c>
      <c r="DQ50" s="98" t="e">
        <f t="shared" si="19"/>
        <v>#REF!</v>
      </c>
      <c r="DR50" s="98" t="e">
        <f t="shared" si="35"/>
        <v>#REF!</v>
      </c>
      <c r="DS50" s="98" t="e">
        <f>SUM(LEN(#REF!)-LEN(SUBSTITUTE(#REF!,"- Documentado","")))/LEN("- Documentado")</f>
        <v>#REF!</v>
      </c>
      <c r="DT50" s="98" t="e">
        <f>SUM(LEN(#REF!)-LEN(SUBSTITUTE(#REF!,"- Documentado","")))/LEN("- Documentado")</f>
        <v>#REF!</v>
      </c>
      <c r="DU50" s="98" t="e">
        <f t="shared" si="36"/>
        <v>#REF!</v>
      </c>
      <c r="DV50" s="98" t="e">
        <f>SUM(LEN(#REF!)-LEN(SUBSTITUTE(#REF!,"- Continua","")))/LEN("- Continua")</f>
        <v>#REF!</v>
      </c>
      <c r="DW50" s="98" t="e">
        <f>SUM(LEN(#REF!)-LEN(SUBSTITUTE(#REF!,"- Continua","")))/LEN("- Continua")</f>
        <v>#REF!</v>
      </c>
      <c r="DX50" s="98" t="e">
        <f t="shared" si="37"/>
        <v>#REF!</v>
      </c>
      <c r="DY50" s="98" t="e">
        <f>SUM(LEN(#REF!)-LEN(SUBSTITUTE(#REF!,"- Con registro","")))/LEN("- Con registro")</f>
        <v>#REF!</v>
      </c>
      <c r="DZ50" s="98" t="e">
        <f>SUM(LEN(#REF!)-LEN(SUBSTITUTE(#REF!,"- Con registro","")))/LEN("- Con registro")</f>
        <v>#REF!</v>
      </c>
      <c r="EA50" s="98" t="e">
        <f t="shared" si="38"/>
        <v>#REF!</v>
      </c>
      <c r="EB50" s="101" t="e">
        <f t="shared" si="20"/>
        <v>#REF!</v>
      </c>
      <c r="EC50" s="101" t="e">
        <f t="shared" si="21"/>
        <v>#REF!</v>
      </c>
      <c r="ED50" s="129" t="e">
        <f t="shared" si="22"/>
        <v>#REF!</v>
      </c>
      <c r="EE50" s="149" t="e">
        <f t="shared" si="23"/>
        <v>#REF!</v>
      </c>
      <c r="EF50" s="149"/>
      <c r="EG50" s="149"/>
      <c r="EH50" s="149"/>
      <c r="EI50" s="149"/>
      <c r="EJ50" s="149"/>
      <c r="EK50" s="149"/>
      <c r="EL50" s="149"/>
      <c r="EM50" s="149"/>
      <c r="EN50" s="149"/>
      <c r="EP50" s="115">
        <f t="shared" si="24"/>
        <v>45264</v>
      </c>
      <c r="EQ50" s="116" t="str">
        <f t="shared" si="25"/>
        <v>13 de mayo de 2024</v>
      </c>
      <c r="ER50" s="98" t="str">
        <f t="shared" si="26"/>
        <v>Riesgos</v>
      </c>
      <c r="ES50" s="98" t="str">
        <f t="shared" si="39"/>
        <v>ID_274: Posibilidad de afectación reputacional por baja disponibilidad de los servicios tecnológicos, debido a errores (fallas o deficiencias) en la administración y gestión de los recursos de infraestructura tecnológica</v>
      </c>
      <c r="ET50" s="98" t="str">
        <f t="shared" si="40"/>
        <v>Ajuste en Identificación del riesgo
Análisis antes de controles
 en el Mapa de riesgos de Gestión de Servicios Administrativos y Tecnológicos</v>
      </c>
      <c r="EU50" s="98" t="str">
        <f t="shared" si="41"/>
        <v>Solicitud de cambio realizada y aprobada por la Oficina de Tecnologías de la Información y las Comunicaciones a través del Aplicativo DARUMA</v>
      </c>
    </row>
    <row r="51" spans="1:151" ht="399.95" customHeight="1" x14ac:dyDescent="0.2">
      <c r="A51" s="120" t="s">
        <v>911</v>
      </c>
      <c r="B51" s="105" t="s">
        <v>912</v>
      </c>
      <c r="C51" s="105" t="s">
        <v>913</v>
      </c>
      <c r="D51" s="120" t="s">
        <v>159</v>
      </c>
      <c r="E51" s="121" t="s">
        <v>91</v>
      </c>
      <c r="F51" s="105" t="s">
        <v>914</v>
      </c>
      <c r="G51" s="121">
        <v>278</v>
      </c>
      <c r="H51" s="121" t="s">
        <v>1678</v>
      </c>
      <c r="I51" s="104" t="s">
        <v>915</v>
      </c>
      <c r="J51" s="120" t="s">
        <v>36</v>
      </c>
      <c r="K51" s="121" t="s">
        <v>365</v>
      </c>
      <c r="L51" s="105" t="s">
        <v>160</v>
      </c>
      <c r="M51" s="111" t="s">
        <v>916</v>
      </c>
      <c r="N51" s="105" t="s">
        <v>917</v>
      </c>
      <c r="O51" s="105" t="s">
        <v>918</v>
      </c>
      <c r="P51" s="105" t="s">
        <v>370</v>
      </c>
      <c r="Q51" s="105" t="s">
        <v>371</v>
      </c>
      <c r="R51" s="105" t="s">
        <v>372</v>
      </c>
      <c r="S51" s="105" t="s">
        <v>427</v>
      </c>
      <c r="T51" s="105" t="s">
        <v>428</v>
      </c>
      <c r="U51" s="122" t="s">
        <v>102</v>
      </c>
      <c r="V51" s="123">
        <v>0.6</v>
      </c>
      <c r="W51" s="122" t="s">
        <v>103</v>
      </c>
      <c r="X51" s="123">
        <v>0.6</v>
      </c>
      <c r="Y51" s="66" t="s">
        <v>86</v>
      </c>
      <c r="Z51" s="105" t="s">
        <v>919</v>
      </c>
      <c r="AA51" s="122" t="s">
        <v>144</v>
      </c>
      <c r="AB51" s="127">
        <v>0.1764</v>
      </c>
      <c r="AC51" s="122" t="s">
        <v>124</v>
      </c>
      <c r="AD51" s="127">
        <v>0.33749999999999997</v>
      </c>
      <c r="AE51" s="66" t="s">
        <v>376</v>
      </c>
      <c r="AF51" s="105" t="s">
        <v>920</v>
      </c>
      <c r="AG51" s="120" t="s">
        <v>378</v>
      </c>
      <c r="AH51" s="105" t="s">
        <v>379</v>
      </c>
      <c r="AI51" s="105" t="s">
        <v>379</v>
      </c>
      <c r="AJ51" s="105" t="s">
        <v>379</v>
      </c>
      <c r="AK51" s="105" t="s">
        <v>363</v>
      </c>
      <c r="AL51" s="105" t="s">
        <v>379</v>
      </c>
      <c r="AM51" s="105" t="s">
        <v>379</v>
      </c>
      <c r="AN51" s="105" t="s">
        <v>921</v>
      </c>
      <c r="AO51" s="105" t="s">
        <v>922</v>
      </c>
      <c r="AP51" s="105" t="s">
        <v>923</v>
      </c>
      <c r="AQ51" s="106">
        <v>45275</v>
      </c>
      <c r="AR51" s="107" t="s">
        <v>434</v>
      </c>
      <c r="AS51" s="108" t="s">
        <v>924</v>
      </c>
      <c r="AT51" s="109"/>
      <c r="AU51" s="110"/>
      <c r="AV51" s="111"/>
      <c r="AW51" s="109"/>
      <c r="AX51" s="107"/>
      <c r="AY51" s="108"/>
      <c r="AZ51" s="109"/>
      <c r="BA51" s="110"/>
      <c r="BB51" s="111"/>
      <c r="BC51" s="109"/>
      <c r="BD51" s="107"/>
      <c r="BE51" s="108"/>
      <c r="BF51" s="109"/>
      <c r="BG51" s="110"/>
      <c r="BH51" s="111"/>
      <c r="BI51" s="109"/>
      <c r="BJ51" s="107"/>
      <c r="BK51" s="108"/>
      <c r="BL51" s="109"/>
      <c r="BM51" s="110"/>
      <c r="BN51" s="111"/>
      <c r="BO51" s="109"/>
      <c r="BP51" s="107"/>
      <c r="BQ51" s="108"/>
      <c r="BR51" s="109"/>
      <c r="BS51" s="110"/>
      <c r="BT51" s="111"/>
      <c r="BU51" s="109"/>
      <c r="BV51" s="107"/>
      <c r="BW51" s="108"/>
      <c r="BX51" s="109"/>
      <c r="BY51" s="110"/>
      <c r="BZ51" s="112"/>
      <c r="CA51" s="2">
        <f t="shared" si="27"/>
        <v>33</v>
      </c>
      <c r="CB51" s="51" t="s">
        <v>436</v>
      </c>
      <c r="CC51" s="51" t="s">
        <v>437</v>
      </c>
      <c r="CD51" s="51" t="s">
        <v>925</v>
      </c>
      <c r="CE51" s="51" t="s">
        <v>388</v>
      </c>
      <c r="CF51" s="51" t="s">
        <v>389</v>
      </c>
      <c r="CG51" s="51" t="s">
        <v>389</v>
      </c>
      <c r="CH51" s="51" t="s">
        <v>439</v>
      </c>
      <c r="CI51" s="51" t="s">
        <v>389</v>
      </c>
      <c r="CJ51" s="51" t="s">
        <v>392</v>
      </c>
      <c r="CK51" s="51"/>
      <c r="CL51" s="51" t="s">
        <v>392</v>
      </c>
      <c r="CM51" s="51" t="s">
        <v>392</v>
      </c>
      <c r="CN51" s="51" t="s">
        <v>392</v>
      </c>
      <c r="CO51" s="51" t="s">
        <v>392</v>
      </c>
      <c r="CP51" s="51" t="s">
        <v>392</v>
      </c>
      <c r="CQ51" s="51" t="s">
        <v>392</v>
      </c>
      <c r="CR51" s="51" t="s">
        <v>926</v>
      </c>
      <c r="CS51" s="51" t="s">
        <v>392</v>
      </c>
      <c r="CT51" s="51" t="s">
        <v>392</v>
      </c>
      <c r="CU51" s="51" t="s">
        <v>392</v>
      </c>
      <c r="CV51" s="51" t="s">
        <v>392</v>
      </c>
      <c r="CW51" s="51" t="s">
        <v>392</v>
      </c>
      <c r="CX51" s="51" t="s">
        <v>392</v>
      </c>
      <c r="CZ51" s="102" t="str">
        <f t="shared" si="28"/>
        <v>Gestión de procesos</v>
      </c>
      <c r="DA51" s="152" t="str">
        <f t="shared" si="29"/>
        <v>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v>
      </c>
      <c r="DB51" s="152"/>
      <c r="DC51" s="152"/>
      <c r="DD51" s="152"/>
      <c r="DE51" s="152"/>
      <c r="DF51" s="152"/>
      <c r="DG51" s="152"/>
      <c r="DH51" s="102" t="str">
        <f t="shared" si="30"/>
        <v>Moderado</v>
      </c>
      <c r="DI51" s="102" t="str">
        <f t="shared" si="31"/>
        <v>Bajo</v>
      </c>
      <c r="DK51" s="98" t="e">
        <f>SUM(LEN(#REF!)-LEN(SUBSTITUTE(#REF!,"- Preventivo","")))/LEN("- Preventivo")</f>
        <v>#REF!</v>
      </c>
      <c r="DL51" s="98" t="e">
        <f t="shared" si="32"/>
        <v>#REF!</v>
      </c>
      <c r="DM51" s="98" t="e">
        <f>SUM(LEN(#REF!)-LEN(SUBSTITUTE(#REF!,"- Detectivo","")))/LEN("- Detectivo")</f>
        <v>#REF!</v>
      </c>
      <c r="DN51" s="98" t="e">
        <f t="shared" si="33"/>
        <v>#REF!</v>
      </c>
      <c r="DO51" s="98" t="e">
        <f>SUM(LEN(#REF!)-LEN(SUBSTITUTE(#REF!,"- Correctivo","")))/LEN("- Correctivo")</f>
        <v>#REF!</v>
      </c>
      <c r="DP51" s="98" t="e">
        <f t="shared" si="34"/>
        <v>#REF!</v>
      </c>
      <c r="DQ51" s="98" t="e">
        <f t="shared" si="19"/>
        <v>#REF!</v>
      </c>
      <c r="DR51" s="98" t="e">
        <f t="shared" si="35"/>
        <v>#REF!</v>
      </c>
      <c r="DS51" s="98" t="e">
        <f>SUM(LEN(#REF!)-LEN(SUBSTITUTE(#REF!,"- Documentado","")))/LEN("- Documentado")</f>
        <v>#REF!</v>
      </c>
      <c r="DT51" s="98" t="e">
        <f>SUM(LEN(#REF!)-LEN(SUBSTITUTE(#REF!,"- Documentado","")))/LEN("- Documentado")</f>
        <v>#REF!</v>
      </c>
      <c r="DU51" s="98" t="e">
        <f t="shared" si="36"/>
        <v>#REF!</v>
      </c>
      <c r="DV51" s="98" t="e">
        <f>SUM(LEN(#REF!)-LEN(SUBSTITUTE(#REF!,"- Continua","")))/LEN("- Continua")</f>
        <v>#REF!</v>
      </c>
      <c r="DW51" s="98" t="e">
        <f>SUM(LEN(#REF!)-LEN(SUBSTITUTE(#REF!,"- Continua","")))/LEN("- Continua")</f>
        <v>#REF!</v>
      </c>
      <c r="DX51" s="98" t="e">
        <f t="shared" si="37"/>
        <v>#REF!</v>
      </c>
      <c r="DY51" s="98" t="e">
        <f>SUM(LEN(#REF!)-LEN(SUBSTITUTE(#REF!,"- Con registro","")))/LEN("- Con registro")</f>
        <v>#REF!</v>
      </c>
      <c r="DZ51" s="98" t="e">
        <f>SUM(LEN(#REF!)-LEN(SUBSTITUTE(#REF!,"- Con registro","")))/LEN("- Con registro")</f>
        <v>#REF!</v>
      </c>
      <c r="EA51" s="98" t="e">
        <f t="shared" si="38"/>
        <v>#REF!</v>
      </c>
      <c r="EB51" s="101" t="e">
        <f t="shared" si="20"/>
        <v>#REF!</v>
      </c>
      <c r="EC51" s="101" t="e">
        <f t="shared" si="21"/>
        <v>#REF!</v>
      </c>
      <c r="ED51" s="129" t="e">
        <f t="shared" si="22"/>
        <v>#REF!</v>
      </c>
      <c r="EE51" s="149" t="e">
        <f t="shared" si="23"/>
        <v>#REF!</v>
      </c>
      <c r="EF51" s="149"/>
      <c r="EG51" s="149"/>
      <c r="EH51" s="149"/>
      <c r="EI51" s="149"/>
      <c r="EJ51" s="149"/>
      <c r="EK51" s="149"/>
      <c r="EL51" s="149"/>
      <c r="EM51" s="149"/>
      <c r="EN51" s="149"/>
      <c r="EP51" s="115">
        <f t="shared" si="24"/>
        <v>45275</v>
      </c>
      <c r="EQ51" s="116" t="str">
        <f t="shared" si="25"/>
        <v>13 de mayo de 2024</v>
      </c>
      <c r="ER51" s="98" t="str">
        <f t="shared" si="26"/>
        <v>Riesgos</v>
      </c>
      <c r="ES51" s="98" t="str">
        <f t="shared" si="39"/>
        <v>ID_278: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v>
      </c>
      <c r="ET51" s="98" t="str">
        <f t="shared" si="40"/>
        <v>Ajuste en 
Establecimiento de controles
 en el Mapa de riesgos de Gestión del Conocimiento</v>
      </c>
      <c r="EU51" s="98" t="str">
        <f t="shared" si="41"/>
        <v>Solicitud de cambio realizada y aprobada por la Oficina Asesora de Planeación a través del Aplicativo DARUMA</v>
      </c>
    </row>
    <row r="52" spans="1:151" ht="399.95" customHeight="1" x14ac:dyDescent="0.2">
      <c r="A52" s="120" t="s">
        <v>927</v>
      </c>
      <c r="B52" s="105" t="s">
        <v>928</v>
      </c>
      <c r="C52" s="105" t="s">
        <v>929</v>
      </c>
      <c r="D52" s="120" t="s">
        <v>213</v>
      </c>
      <c r="E52" s="121" t="s">
        <v>676</v>
      </c>
      <c r="F52" s="105" t="s">
        <v>930</v>
      </c>
      <c r="G52" s="121">
        <v>254</v>
      </c>
      <c r="H52" s="121" t="s">
        <v>1611</v>
      </c>
      <c r="I52" s="104" t="s">
        <v>931</v>
      </c>
      <c r="J52" s="120" t="s">
        <v>36</v>
      </c>
      <c r="K52" s="121" t="s">
        <v>365</v>
      </c>
      <c r="L52" s="105" t="s">
        <v>214</v>
      </c>
      <c r="M52" s="111" t="s">
        <v>932</v>
      </c>
      <c r="N52" s="105" t="s">
        <v>933</v>
      </c>
      <c r="O52" s="105" t="s">
        <v>934</v>
      </c>
      <c r="P52" s="105" t="s">
        <v>935</v>
      </c>
      <c r="Q52" s="105" t="s">
        <v>371</v>
      </c>
      <c r="R52" s="105" t="s">
        <v>564</v>
      </c>
      <c r="S52" s="105" t="s">
        <v>373</v>
      </c>
      <c r="T52" s="105" t="s">
        <v>374</v>
      </c>
      <c r="U52" s="122" t="s">
        <v>102</v>
      </c>
      <c r="V52" s="123">
        <v>0.6</v>
      </c>
      <c r="W52" s="122" t="s">
        <v>124</v>
      </c>
      <c r="X52" s="123">
        <v>0.4</v>
      </c>
      <c r="Y52" s="66" t="s">
        <v>86</v>
      </c>
      <c r="Z52" s="105" t="s">
        <v>936</v>
      </c>
      <c r="AA52" s="122" t="s">
        <v>123</v>
      </c>
      <c r="AB52" s="127">
        <v>0.252</v>
      </c>
      <c r="AC52" s="122" t="s">
        <v>145</v>
      </c>
      <c r="AD52" s="127">
        <v>0.16875000000000001</v>
      </c>
      <c r="AE52" s="66" t="s">
        <v>376</v>
      </c>
      <c r="AF52" s="105" t="s">
        <v>937</v>
      </c>
      <c r="AG52" s="120" t="s">
        <v>378</v>
      </c>
      <c r="AH52" s="105" t="s">
        <v>379</v>
      </c>
      <c r="AI52" s="105" t="s">
        <v>379</v>
      </c>
      <c r="AJ52" s="105" t="s">
        <v>379</v>
      </c>
      <c r="AK52" s="105" t="s">
        <v>363</v>
      </c>
      <c r="AL52" s="105" t="s">
        <v>379</v>
      </c>
      <c r="AM52" s="105" t="s">
        <v>379</v>
      </c>
      <c r="AN52" s="105" t="s">
        <v>938</v>
      </c>
      <c r="AO52" s="105" t="s">
        <v>939</v>
      </c>
      <c r="AP52" s="105" t="s">
        <v>940</v>
      </c>
      <c r="AQ52" s="106">
        <v>45273</v>
      </c>
      <c r="AR52" s="107" t="s">
        <v>383</v>
      </c>
      <c r="AS52" s="108" t="s">
        <v>941</v>
      </c>
      <c r="AT52" s="109"/>
      <c r="AU52" s="110"/>
      <c r="AV52" s="111"/>
      <c r="AW52" s="109"/>
      <c r="AX52" s="107"/>
      <c r="AY52" s="108"/>
      <c r="AZ52" s="109"/>
      <c r="BA52" s="110"/>
      <c r="BB52" s="111"/>
      <c r="BC52" s="109"/>
      <c r="BD52" s="107"/>
      <c r="BE52" s="108"/>
      <c r="BF52" s="109"/>
      <c r="BG52" s="110"/>
      <c r="BH52" s="111"/>
      <c r="BI52" s="109"/>
      <c r="BJ52" s="107"/>
      <c r="BK52" s="108"/>
      <c r="BL52" s="109"/>
      <c r="BM52" s="110"/>
      <c r="BN52" s="111"/>
      <c r="BO52" s="109"/>
      <c r="BP52" s="107"/>
      <c r="BQ52" s="108"/>
      <c r="BR52" s="109"/>
      <c r="BS52" s="110"/>
      <c r="BT52" s="111"/>
      <c r="BU52" s="109"/>
      <c r="BV52" s="107"/>
      <c r="BW52" s="108"/>
      <c r="BX52" s="109"/>
      <c r="BY52" s="110"/>
      <c r="BZ52" s="112"/>
      <c r="CA52" s="2">
        <f t="shared" si="27"/>
        <v>33</v>
      </c>
      <c r="CB52" s="51" t="s">
        <v>942</v>
      </c>
      <c r="CC52" s="51" t="s">
        <v>943</v>
      </c>
      <c r="CD52" s="51" t="s">
        <v>944</v>
      </c>
      <c r="CE52" s="51" t="s">
        <v>392</v>
      </c>
      <c r="CF52" s="51" t="s">
        <v>389</v>
      </c>
      <c r="CG52" s="51" t="s">
        <v>389</v>
      </c>
      <c r="CH52" s="51" t="s">
        <v>390</v>
      </c>
      <c r="CI52" s="51" t="s">
        <v>389</v>
      </c>
      <c r="CJ52" s="51" t="s">
        <v>392</v>
      </c>
      <c r="CK52" s="51"/>
      <c r="CL52" s="51" t="s">
        <v>392</v>
      </c>
      <c r="CM52" s="51" t="s">
        <v>392</v>
      </c>
      <c r="CN52" s="51" t="s">
        <v>392</v>
      </c>
      <c r="CO52" s="51" t="s">
        <v>392</v>
      </c>
      <c r="CP52" s="51" t="s">
        <v>392</v>
      </c>
      <c r="CQ52" s="51" t="s">
        <v>392</v>
      </c>
      <c r="CR52" s="51" t="s">
        <v>945</v>
      </c>
      <c r="CS52" s="51" t="s">
        <v>392</v>
      </c>
      <c r="CT52" s="51" t="s">
        <v>392</v>
      </c>
      <c r="CU52" s="51" t="s">
        <v>392</v>
      </c>
      <c r="CV52" s="51" t="s">
        <v>392</v>
      </c>
      <c r="CW52" s="51" t="s">
        <v>392</v>
      </c>
      <c r="CX52" s="51" t="s">
        <v>392</v>
      </c>
      <c r="CZ52" s="102" t="str">
        <f t="shared" si="28"/>
        <v>Gestión de procesos</v>
      </c>
      <c r="DA52" s="152" t="str">
        <f t="shared" si="29"/>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v>
      </c>
      <c r="DB52" s="152"/>
      <c r="DC52" s="152"/>
      <c r="DD52" s="152"/>
      <c r="DE52" s="152"/>
      <c r="DF52" s="152"/>
      <c r="DG52" s="152"/>
      <c r="DH52" s="102" t="str">
        <f t="shared" si="30"/>
        <v>Moderado</v>
      </c>
      <c r="DI52" s="102" t="str">
        <f t="shared" si="31"/>
        <v>Bajo</v>
      </c>
      <c r="DK52" s="98" t="e">
        <f>SUM(LEN(#REF!)-LEN(SUBSTITUTE(#REF!,"- Preventivo","")))/LEN("- Preventivo")</f>
        <v>#REF!</v>
      </c>
      <c r="DL52" s="98" t="e">
        <f t="shared" si="32"/>
        <v>#REF!</v>
      </c>
      <c r="DM52" s="98" t="e">
        <f>SUM(LEN(#REF!)-LEN(SUBSTITUTE(#REF!,"- Detectivo","")))/LEN("- Detectivo")</f>
        <v>#REF!</v>
      </c>
      <c r="DN52" s="98" t="e">
        <f t="shared" si="33"/>
        <v>#REF!</v>
      </c>
      <c r="DO52" s="98" t="e">
        <f>SUM(LEN(#REF!)-LEN(SUBSTITUTE(#REF!,"- Correctivo","")))/LEN("- Correctivo")</f>
        <v>#REF!</v>
      </c>
      <c r="DP52" s="98" t="e">
        <f t="shared" si="34"/>
        <v>#REF!</v>
      </c>
      <c r="DQ52" s="98" t="e">
        <f t="shared" si="19"/>
        <v>#REF!</v>
      </c>
      <c r="DR52" s="98" t="e">
        <f t="shared" si="35"/>
        <v>#REF!</v>
      </c>
      <c r="DS52" s="98" t="e">
        <f>SUM(LEN(#REF!)-LEN(SUBSTITUTE(#REF!,"- Documentado","")))/LEN("- Documentado")</f>
        <v>#REF!</v>
      </c>
      <c r="DT52" s="98" t="e">
        <f>SUM(LEN(#REF!)-LEN(SUBSTITUTE(#REF!,"- Documentado","")))/LEN("- Documentado")</f>
        <v>#REF!</v>
      </c>
      <c r="DU52" s="98" t="e">
        <f t="shared" si="36"/>
        <v>#REF!</v>
      </c>
      <c r="DV52" s="98" t="e">
        <f>SUM(LEN(#REF!)-LEN(SUBSTITUTE(#REF!,"- Continua","")))/LEN("- Continua")</f>
        <v>#REF!</v>
      </c>
      <c r="DW52" s="98" t="e">
        <f>SUM(LEN(#REF!)-LEN(SUBSTITUTE(#REF!,"- Continua","")))/LEN("- Continua")</f>
        <v>#REF!</v>
      </c>
      <c r="DX52" s="98" t="e">
        <f t="shared" si="37"/>
        <v>#REF!</v>
      </c>
      <c r="DY52" s="98" t="e">
        <f>SUM(LEN(#REF!)-LEN(SUBSTITUTE(#REF!,"- Con registro","")))/LEN("- Con registro")</f>
        <v>#REF!</v>
      </c>
      <c r="DZ52" s="98" t="e">
        <f>SUM(LEN(#REF!)-LEN(SUBSTITUTE(#REF!,"- Con registro","")))/LEN("- Con registro")</f>
        <v>#REF!</v>
      </c>
      <c r="EA52" s="98" t="e">
        <f t="shared" si="38"/>
        <v>#REF!</v>
      </c>
      <c r="EB52" s="101" t="e">
        <f t="shared" si="20"/>
        <v>#REF!</v>
      </c>
      <c r="EC52" s="101" t="e">
        <f t="shared" si="21"/>
        <v>#REF!</v>
      </c>
      <c r="ED52" s="129" t="e">
        <f t="shared" si="22"/>
        <v>#REF!</v>
      </c>
      <c r="EE52" s="149" t="e">
        <f t="shared" si="23"/>
        <v>#REF!</v>
      </c>
      <c r="EF52" s="149"/>
      <c r="EG52" s="149"/>
      <c r="EH52" s="149"/>
      <c r="EI52" s="149"/>
      <c r="EJ52" s="149"/>
      <c r="EK52" s="149"/>
      <c r="EL52" s="149"/>
      <c r="EM52" s="149"/>
      <c r="EN52" s="149"/>
      <c r="EP52" s="115">
        <f t="shared" si="24"/>
        <v>45273</v>
      </c>
      <c r="EQ52" s="116" t="str">
        <f t="shared" si="25"/>
        <v>13 de mayo de 2024</v>
      </c>
      <c r="ER52" s="98" t="str">
        <f t="shared" si="26"/>
        <v>Riesgos</v>
      </c>
      <c r="ES52" s="98" t="str">
        <f t="shared" si="39"/>
        <v>ID_254: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v>
      </c>
      <c r="ET52" s="98" t="str">
        <f t="shared" si="40"/>
        <v>Ajuste en 
Análisis antes de controles
Establecimiento de controles
 en el Mapa de riesgos de Gestión del Talento Humano</v>
      </c>
      <c r="EU52" s="98" t="str">
        <f t="shared" si="41"/>
        <v>Solicitud de cambio realizada y aprobada por la Dirección de Talento Humano a través del Aplicativo DARUMA</v>
      </c>
    </row>
    <row r="53" spans="1:151" ht="399.95" customHeight="1" x14ac:dyDescent="0.2">
      <c r="A53" s="120" t="s">
        <v>927</v>
      </c>
      <c r="B53" s="105" t="s">
        <v>928</v>
      </c>
      <c r="C53" s="105" t="s">
        <v>929</v>
      </c>
      <c r="D53" s="120" t="s">
        <v>213</v>
      </c>
      <c r="E53" s="121" t="s">
        <v>676</v>
      </c>
      <c r="F53" s="105" t="s">
        <v>946</v>
      </c>
      <c r="G53" s="121">
        <v>255</v>
      </c>
      <c r="H53" s="121" t="s">
        <v>1610</v>
      </c>
      <c r="I53" s="104" t="s">
        <v>947</v>
      </c>
      <c r="J53" s="120" t="s">
        <v>36</v>
      </c>
      <c r="K53" s="121" t="s">
        <v>365</v>
      </c>
      <c r="L53" s="105" t="s">
        <v>214</v>
      </c>
      <c r="M53" s="111" t="s">
        <v>932</v>
      </c>
      <c r="N53" s="105" t="s">
        <v>933</v>
      </c>
      <c r="O53" s="105" t="s">
        <v>948</v>
      </c>
      <c r="P53" s="105" t="s">
        <v>935</v>
      </c>
      <c r="Q53" s="105" t="s">
        <v>371</v>
      </c>
      <c r="R53" s="105" t="s">
        <v>564</v>
      </c>
      <c r="S53" s="105" t="s">
        <v>373</v>
      </c>
      <c r="T53" s="105" t="s">
        <v>374</v>
      </c>
      <c r="U53" s="122" t="s">
        <v>102</v>
      </c>
      <c r="V53" s="123">
        <v>0.6</v>
      </c>
      <c r="W53" s="122" t="s">
        <v>124</v>
      </c>
      <c r="X53" s="123">
        <v>0.4</v>
      </c>
      <c r="Y53" s="66" t="s">
        <v>86</v>
      </c>
      <c r="Z53" s="105" t="s">
        <v>949</v>
      </c>
      <c r="AA53" s="122" t="s">
        <v>144</v>
      </c>
      <c r="AB53" s="127">
        <v>0.1512</v>
      </c>
      <c r="AC53" s="122" t="s">
        <v>145</v>
      </c>
      <c r="AD53" s="127">
        <v>0.16875000000000001</v>
      </c>
      <c r="AE53" s="66" t="s">
        <v>376</v>
      </c>
      <c r="AF53" s="105" t="s">
        <v>937</v>
      </c>
      <c r="AG53" s="120" t="s">
        <v>378</v>
      </c>
      <c r="AH53" s="105" t="s">
        <v>379</v>
      </c>
      <c r="AI53" s="105" t="s">
        <v>379</v>
      </c>
      <c r="AJ53" s="105" t="s">
        <v>379</v>
      </c>
      <c r="AK53" s="105" t="s">
        <v>363</v>
      </c>
      <c r="AL53" s="105" t="s">
        <v>379</v>
      </c>
      <c r="AM53" s="105" t="s">
        <v>379</v>
      </c>
      <c r="AN53" s="105" t="s">
        <v>950</v>
      </c>
      <c r="AO53" s="105" t="s">
        <v>951</v>
      </c>
      <c r="AP53" s="105" t="s">
        <v>952</v>
      </c>
      <c r="AQ53" s="106">
        <v>45273</v>
      </c>
      <c r="AR53" s="107" t="s">
        <v>953</v>
      </c>
      <c r="AS53" s="108" t="s">
        <v>954</v>
      </c>
      <c r="AT53" s="109"/>
      <c r="AU53" s="110"/>
      <c r="AV53" s="111"/>
      <c r="AW53" s="109"/>
      <c r="AX53" s="107"/>
      <c r="AY53" s="108"/>
      <c r="AZ53" s="109"/>
      <c r="BA53" s="110"/>
      <c r="BB53" s="111"/>
      <c r="BC53" s="109"/>
      <c r="BD53" s="107"/>
      <c r="BE53" s="108"/>
      <c r="BF53" s="109"/>
      <c r="BG53" s="110"/>
      <c r="BH53" s="111"/>
      <c r="BI53" s="109"/>
      <c r="BJ53" s="107"/>
      <c r="BK53" s="108"/>
      <c r="BL53" s="109"/>
      <c r="BM53" s="110"/>
      <c r="BN53" s="111"/>
      <c r="BO53" s="109"/>
      <c r="BP53" s="107"/>
      <c r="BQ53" s="108"/>
      <c r="BR53" s="109"/>
      <c r="BS53" s="110"/>
      <c r="BT53" s="111"/>
      <c r="BU53" s="109"/>
      <c r="BV53" s="107"/>
      <c r="BW53" s="108"/>
      <c r="BX53" s="109"/>
      <c r="BY53" s="110"/>
      <c r="BZ53" s="112"/>
      <c r="CA53" s="2">
        <f t="shared" si="27"/>
        <v>33</v>
      </c>
      <c r="CB53" s="51" t="s">
        <v>942</v>
      </c>
      <c r="CC53" s="51" t="s">
        <v>943</v>
      </c>
      <c r="CD53" s="51" t="s">
        <v>944</v>
      </c>
      <c r="CE53" s="51" t="s">
        <v>392</v>
      </c>
      <c r="CF53" s="51" t="s">
        <v>389</v>
      </c>
      <c r="CG53" s="51" t="s">
        <v>389</v>
      </c>
      <c r="CH53" s="51" t="s">
        <v>390</v>
      </c>
      <c r="CI53" s="51" t="s">
        <v>389</v>
      </c>
      <c r="CJ53" s="51" t="s">
        <v>392</v>
      </c>
      <c r="CK53" s="51"/>
      <c r="CL53" s="51" t="s">
        <v>392</v>
      </c>
      <c r="CM53" s="51" t="s">
        <v>392</v>
      </c>
      <c r="CN53" s="51" t="s">
        <v>392</v>
      </c>
      <c r="CO53" s="51" t="s">
        <v>392</v>
      </c>
      <c r="CP53" s="51" t="s">
        <v>392</v>
      </c>
      <c r="CQ53" s="51" t="s">
        <v>392</v>
      </c>
      <c r="CR53" s="51" t="s">
        <v>955</v>
      </c>
      <c r="CS53" s="51" t="s">
        <v>392</v>
      </c>
      <c r="CT53" s="51" t="s">
        <v>392</v>
      </c>
      <c r="CU53" s="51" t="s">
        <v>392</v>
      </c>
      <c r="CV53" s="51" t="s">
        <v>392</v>
      </c>
      <c r="CW53" s="51" t="s">
        <v>392</v>
      </c>
      <c r="CX53" s="51" t="s">
        <v>392</v>
      </c>
      <c r="CZ53" s="102" t="str">
        <f t="shared" si="28"/>
        <v>Gestión de procesos</v>
      </c>
      <c r="DA53" s="152" t="str">
        <f t="shared" si="29"/>
        <v>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v>
      </c>
      <c r="DB53" s="152"/>
      <c r="DC53" s="152"/>
      <c r="DD53" s="152"/>
      <c r="DE53" s="152"/>
      <c r="DF53" s="152"/>
      <c r="DG53" s="152"/>
      <c r="DH53" s="102" t="str">
        <f t="shared" si="30"/>
        <v>Moderado</v>
      </c>
      <c r="DI53" s="102" t="str">
        <f t="shared" si="31"/>
        <v>Bajo</v>
      </c>
      <c r="DK53" s="98" t="e">
        <f>SUM(LEN(#REF!)-LEN(SUBSTITUTE(#REF!,"- Preventivo","")))/LEN("- Preventivo")</f>
        <v>#REF!</v>
      </c>
      <c r="DL53" s="98" t="e">
        <f t="shared" si="32"/>
        <v>#REF!</v>
      </c>
      <c r="DM53" s="98" t="e">
        <f>SUM(LEN(#REF!)-LEN(SUBSTITUTE(#REF!,"- Detectivo","")))/LEN("- Detectivo")</f>
        <v>#REF!</v>
      </c>
      <c r="DN53" s="98" t="e">
        <f t="shared" si="33"/>
        <v>#REF!</v>
      </c>
      <c r="DO53" s="98" t="e">
        <f>SUM(LEN(#REF!)-LEN(SUBSTITUTE(#REF!,"- Correctivo","")))/LEN("- Correctivo")</f>
        <v>#REF!</v>
      </c>
      <c r="DP53" s="98" t="e">
        <f t="shared" si="34"/>
        <v>#REF!</v>
      </c>
      <c r="DQ53" s="98" t="e">
        <f t="shared" si="19"/>
        <v>#REF!</v>
      </c>
      <c r="DR53" s="98" t="e">
        <f t="shared" si="35"/>
        <v>#REF!</v>
      </c>
      <c r="DS53" s="98" t="e">
        <f>SUM(LEN(#REF!)-LEN(SUBSTITUTE(#REF!,"- Documentado","")))/LEN("- Documentado")</f>
        <v>#REF!</v>
      </c>
      <c r="DT53" s="98" t="e">
        <f>SUM(LEN(#REF!)-LEN(SUBSTITUTE(#REF!,"- Documentado","")))/LEN("- Documentado")</f>
        <v>#REF!</v>
      </c>
      <c r="DU53" s="98" t="e">
        <f t="shared" si="36"/>
        <v>#REF!</v>
      </c>
      <c r="DV53" s="98" t="e">
        <f>SUM(LEN(#REF!)-LEN(SUBSTITUTE(#REF!,"- Continua","")))/LEN("- Continua")</f>
        <v>#REF!</v>
      </c>
      <c r="DW53" s="98" t="e">
        <f>SUM(LEN(#REF!)-LEN(SUBSTITUTE(#REF!,"- Continua","")))/LEN("- Continua")</f>
        <v>#REF!</v>
      </c>
      <c r="DX53" s="98" t="e">
        <f t="shared" si="37"/>
        <v>#REF!</v>
      </c>
      <c r="DY53" s="98" t="e">
        <f>SUM(LEN(#REF!)-LEN(SUBSTITUTE(#REF!,"- Con registro","")))/LEN("- Con registro")</f>
        <v>#REF!</v>
      </c>
      <c r="DZ53" s="98" t="e">
        <f>SUM(LEN(#REF!)-LEN(SUBSTITUTE(#REF!,"- Con registro","")))/LEN("- Con registro")</f>
        <v>#REF!</v>
      </c>
      <c r="EA53" s="98" t="e">
        <f t="shared" si="38"/>
        <v>#REF!</v>
      </c>
      <c r="EB53" s="101" t="e">
        <f t="shared" si="20"/>
        <v>#REF!</v>
      </c>
      <c r="EC53" s="101" t="e">
        <f t="shared" si="21"/>
        <v>#REF!</v>
      </c>
      <c r="ED53" s="129" t="e">
        <f t="shared" si="22"/>
        <v>#REF!</v>
      </c>
      <c r="EE53" s="149" t="e">
        <f t="shared" si="23"/>
        <v>#REF!</v>
      </c>
      <c r="EF53" s="149"/>
      <c r="EG53" s="149"/>
      <c r="EH53" s="149"/>
      <c r="EI53" s="149"/>
      <c r="EJ53" s="149"/>
      <c r="EK53" s="149"/>
      <c r="EL53" s="149"/>
      <c r="EM53" s="149"/>
      <c r="EN53" s="149"/>
      <c r="EP53" s="115">
        <f t="shared" si="24"/>
        <v>45273</v>
      </c>
      <c r="EQ53" s="116" t="str">
        <f t="shared" si="25"/>
        <v>13 de mayo de 2024</v>
      </c>
      <c r="ER53" s="98" t="str">
        <f t="shared" si="26"/>
        <v>Riesgos</v>
      </c>
      <c r="ES53" s="98" t="str">
        <f t="shared" si="39"/>
        <v>ID_255: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v>
      </c>
      <c r="ET53" s="98" t="str">
        <f t="shared" si="40"/>
        <v>Ajuste en 
Análisis antes de controles
Establecimiento de controles
Tratamiento del riesgo en el Mapa de riesgos de Gestión del Talento Humano</v>
      </c>
      <c r="EU53" s="98" t="str">
        <f t="shared" si="41"/>
        <v>Solicitud de cambio realizada y aprobada por la Dirección de Talento Humano a través del Aplicativo DARUMA</v>
      </c>
    </row>
    <row r="54" spans="1:151" ht="399.95" customHeight="1" x14ac:dyDescent="0.2">
      <c r="A54" s="120" t="s">
        <v>927</v>
      </c>
      <c r="B54" s="105" t="s">
        <v>928</v>
      </c>
      <c r="C54" s="105" t="s">
        <v>929</v>
      </c>
      <c r="D54" s="120" t="s">
        <v>213</v>
      </c>
      <c r="E54" s="121" t="s">
        <v>676</v>
      </c>
      <c r="F54" s="105" t="s">
        <v>956</v>
      </c>
      <c r="G54" s="121">
        <v>257</v>
      </c>
      <c r="H54" s="121" t="s">
        <v>1612</v>
      </c>
      <c r="I54" s="104" t="s">
        <v>957</v>
      </c>
      <c r="J54" s="120" t="s">
        <v>36</v>
      </c>
      <c r="K54" s="121" t="s">
        <v>365</v>
      </c>
      <c r="L54" s="105" t="s">
        <v>214</v>
      </c>
      <c r="M54" s="111" t="s">
        <v>958</v>
      </c>
      <c r="N54" s="105" t="s">
        <v>959</v>
      </c>
      <c r="O54" s="105" t="s">
        <v>960</v>
      </c>
      <c r="P54" s="105" t="s">
        <v>935</v>
      </c>
      <c r="Q54" s="105" t="s">
        <v>371</v>
      </c>
      <c r="R54" s="105" t="s">
        <v>564</v>
      </c>
      <c r="S54" s="105" t="s">
        <v>373</v>
      </c>
      <c r="T54" s="105" t="s">
        <v>374</v>
      </c>
      <c r="U54" s="122" t="s">
        <v>102</v>
      </c>
      <c r="V54" s="123">
        <v>0.6</v>
      </c>
      <c r="W54" s="122" t="s">
        <v>124</v>
      </c>
      <c r="X54" s="123">
        <v>0.4</v>
      </c>
      <c r="Y54" s="66" t="s">
        <v>86</v>
      </c>
      <c r="Z54" s="105" t="s">
        <v>961</v>
      </c>
      <c r="AA54" s="122" t="s">
        <v>144</v>
      </c>
      <c r="AB54" s="127">
        <v>4.7048843519999998E-3</v>
      </c>
      <c r="AC54" s="122" t="s">
        <v>124</v>
      </c>
      <c r="AD54" s="127">
        <v>0.22500000000000003</v>
      </c>
      <c r="AE54" s="66" t="s">
        <v>376</v>
      </c>
      <c r="AF54" s="105" t="s">
        <v>937</v>
      </c>
      <c r="AG54" s="120" t="s">
        <v>378</v>
      </c>
      <c r="AH54" s="105" t="s">
        <v>379</v>
      </c>
      <c r="AI54" s="105" t="s">
        <v>379</v>
      </c>
      <c r="AJ54" s="105" t="s">
        <v>379</v>
      </c>
      <c r="AK54" s="105" t="s">
        <v>363</v>
      </c>
      <c r="AL54" s="105" t="s">
        <v>379</v>
      </c>
      <c r="AM54" s="105" t="s">
        <v>379</v>
      </c>
      <c r="AN54" s="105" t="s">
        <v>962</v>
      </c>
      <c r="AO54" s="105" t="s">
        <v>963</v>
      </c>
      <c r="AP54" s="105" t="s">
        <v>964</v>
      </c>
      <c r="AQ54" s="106">
        <v>45273</v>
      </c>
      <c r="AR54" s="107" t="s">
        <v>965</v>
      </c>
      <c r="AS54" s="108" t="s">
        <v>966</v>
      </c>
      <c r="AT54" s="109"/>
      <c r="AU54" s="110"/>
      <c r="AV54" s="111"/>
      <c r="AW54" s="109"/>
      <c r="AX54" s="107"/>
      <c r="AY54" s="108"/>
      <c r="AZ54" s="109"/>
      <c r="BA54" s="110"/>
      <c r="BB54" s="111"/>
      <c r="BC54" s="109"/>
      <c r="BD54" s="107"/>
      <c r="BE54" s="108"/>
      <c r="BF54" s="109"/>
      <c r="BG54" s="110"/>
      <c r="BH54" s="111"/>
      <c r="BI54" s="109"/>
      <c r="BJ54" s="107"/>
      <c r="BK54" s="108"/>
      <c r="BL54" s="109"/>
      <c r="BM54" s="110"/>
      <c r="BN54" s="111"/>
      <c r="BO54" s="109"/>
      <c r="BP54" s="107"/>
      <c r="BQ54" s="108"/>
      <c r="BR54" s="109"/>
      <c r="BS54" s="110"/>
      <c r="BT54" s="111"/>
      <c r="BU54" s="109"/>
      <c r="BV54" s="107"/>
      <c r="BW54" s="108"/>
      <c r="BX54" s="109"/>
      <c r="BY54" s="110"/>
      <c r="BZ54" s="112"/>
      <c r="CA54" s="2">
        <f t="shared" si="27"/>
        <v>33</v>
      </c>
      <c r="CB54" s="51" t="s">
        <v>942</v>
      </c>
      <c r="CC54" s="51" t="s">
        <v>943</v>
      </c>
      <c r="CD54" s="51" t="s">
        <v>944</v>
      </c>
      <c r="CE54" s="51" t="s">
        <v>392</v>
      </c>
      <c r="CF54" s="51" t="s">
        <v>389</v>
      </c>
      <c r="CG54" s="51" t="s">
        <v>389</v>
      </c>
      <c r="CH54" s="51" t="s">
        <v>390</v>
      </c>
      <c r="CI54" s="51" t="s">
        <v>389</v>
      </c>
      <c r="CJ54" s="51" t="s">
        <v>392</v>
      </c>
      <c r="CK54" s="51"/>
      <c r="CL54" s="51" t="s">
        <v>392</v>
      </c>
      <c r="CM54" s="51" t="s">
        <v>392</v>
      </c>
      <c r="CN54" s="51" t="s">
        <v>392</v>
      </c>
      <c r="CO54" s="51" t="s">
        <v>392</v>
      </c>
      <c r="CP54" s="51" t="s">
        <v>392</v>
      </c>
      <c r="CQ54" s="51" t="s">
        <v>392</v>
      </c>
      <c r="CR54" s="51" t="s">
        <v>955</v>
      </c>
      <c r="CS54" s="51" t="s">
        <v>392</v>
      </c>
      <c r="CT54" s="51" t="s">
        <v>392</v>
      </c>
      <c r="CU54" s="51" t="s">
        <v>392</v>
      </c>
      <c r="CV54" s="51" t="s">
        <v>392</v>
      </c>
      <c r="CW54" s="51" t="s">
        <v>392</v>
      </c>
      <c r="CX54" s="51" t="s">
        <v>392</v>
      </c>
      <c r="CZ54" s="102" t="str">
        <f t="shared" si="28"/>
        <v>Gestión de procesos</v>
      </c>
      <c r="DA54" s="152" t="str">
        <f t="shared" si="29"/>
        <v>Posibilidad de afectación reputacional por quejas interpuestas por los/as servidores/as públicos/as de la entidad, debido a incumplimiento parcial de compromisos  en la ejecución de las actividades establecidas en el Plan Estratégico de Talento Humano</v>
      </c>
      <c r="DB54" s="152"/>
      <c r="DC54" s="152"/>
      <c r="DD54" s="152"/>
      <c r="DE54" s="152"/>
      <c r="DF54" s="152"/>
      <c r="DG54" s="152"/>
      <c r="DH54" s="102" t="str">
        <f t="shared" si="30"/>
        <v>Moderado</v>
      </c>
      <c r="DI54" s="102" t="str">
        <f t="shared" si="31"/>
        <v>Bajo</v>
      </c>
      <c r="DK54" s="98" t="e">
        <f>SUM(LEN(#REF!)-LEN(SUBSTITUTE(#REF!,"- Preventivo","")))/LEN("- Preventivo")</f>
        <v>#REF!</v>
      </c>
      <c r="DL54" s="98" t="e">
        <f t="shared" si="32"/>
        <v>#REF!</v>
      </c>
      <c r="DM54" s="98" t="e">
        <f>SUM(LEN(#REF!)-LEN(SUBSTITUTE(#REF!,"- Detectivo","")))/LEN("- Detectivo")</f>
        <v>#REF!</v>
      </c>
      <c r="DN54" s="98" t="e">
        <f t="shared" si="33"/>
        <v>#REF!</v>
      </c>
      <c r="DO54" s="98" t="e">
        <f>SUM(LEN(#REF!)-LEN(SUBSTITUTE(#REF!,"- Correctivo","")))/LEN("- Correctivo")</f>
        <v>#REF!</v>
      </c>
      <c r="DP54" s="98" t="e">
        <f t="shared" si="34"/>
        <v>#REF!</v>
      </c>
      <c r="DQ54" s="98" t="e">
        <f t="shared" si="19"/>
        <v>#REF!</v>
      </c>
      <c r="DR54" s="98" t="e">
        <f t="shared" si="35"/>
        <v>#REF!</v>
      </c>
      <c r="DS54" s="98" t="e">
        <f>SUM(LEN(#REF!)-LEN(SUBSTITUTE(#REF!,"- Documentado","")))/LEN("- Documentado")</f>
        <v>#REF!</v>
      </c>
      <c r="DT54" s="98" t="e">
        <f>SUM(LEN(#REF!)-LEN(SUBSTITUTE(#REF!,"- Documentado","")))/LEN("- Documentado")</f>
        <v>#REF!</v>
      </c>
      <c r="DU54" s="98" t="e">
        <f t="shared" si="36"/>
        <v>#REF!</v>
      </c>
      <c r="DV54" s="98" t="e">
        <f>SUM(LEN(#REF!)-LEN(SUBSTITUTE(#REF!,"- Continua","")))/LEN("- Continua")</f>
        <v>#REF!</v>
      </c>
      <c r="DW54" s="98" t="e">
        <f>SUM(LEN(#REF!)-LEN(SUBSTITUTE(#REF!,"- Continua","")))/LEN("- Continua")</f>
        <v>#REF!</v>
      </c>
      <c r="DX54" s="98" t="e">
        <f t="shared" si="37"/>
        <v>#REF!</v>
      </c>
      <c r="DY54" s="98" t="e">
        <f>SUM(LEN(#REF!)-LEN(SUBSTITUTE(#REF!,"- Con registro","")))/LEN("- Con registro")</f>
        <v>#REF!</v>
      </c>
      <c r="DZ54" s="98" t="e">
        <f>SUM(LEN(#REF!)-LEN(SUBSTITUTE(#REF!,"- Con registro","")))/LEN("- Con registro")</f>
        <v>#REF!</v>
      </c>
      <c r="EA54" s="98" t="e">
        <f t="shared" si="38"/>
        <v>#REF!</v>
      </c>
      <c r="EB54" s="101" t="e">
        <f t="shared" si="20"/>
        <v>#REF!</v>
      </c>
      <c r="EC54" s="101" t="e">
        <f t="shared" si="21"/>
        <v>#REF!</v>
      </c>
      <c r="ED54" s="129" t="e">
        <f t="shared" si="22"/>
        <v>#REF!</v>
      </c>
      <c r="EE54" s="149" t="e">
        <f t="shared" si="23"/>
        <v>#REF!</v>
      </c>
      <c r="EF54" s="149"/>
      <c r="EG54" s="149"/>
      <c r="EH54" s="149"/>
      <c r="EI54" s="149"/>
      <c r="EJ54" s="149"/>
      <c r="EK54" s="149"/>
      <c r="EL54" s="149"/>
      <c r="EM54" s="149"/>
      <c r="EN54" s="149"/>
      <c r="EP54" s="115">
        <f t="shared" si="24"/>
        <v>45273</v>
      </c>
      <c r="EQ54" s="116" t="str">
        <f t="shared" si="25"/>
        <v>13 de mayo de 2024</v>
      </c>
      <c r="ER54" s="98" t="str">
        <f t="shared" si="26"/>
        <v>Riesgos</v>
      </c>
      <c r="ES54" s="98" t="str">
        <f t="shared" si="39"/>
        <v>ID_257: Posibilidad de afectación reputacional por quejas interpuestas por los/as servidores/as públicos/as de la entidad, debido a incumplimiento parcial de compromisos  en la ejecución de las actividades establecidas en el Plan Estratégico de Talento Humano</v>
      </c>
      <c r="ET54" s="98" t="str">
        <f t="shared" si="40"/>
        <v>Ajuste en 
Análisis antes de controles
Establecimiento de controles
Evaluación de controles
 en el Mapa de riesgos de Gestión del Talento Humano</v>
      </c>
      <c r="EU54" s="98" t="str">
        <f t="shared" si="41"/>
        <v>Solicitud de cambio realizada y aprobada por la Dirección de Talento Humano a través del Aplicativo DARUMA</v>
      </c>
    </row>
    <row r="55" spans="1:151" ht="399.95" customHeight="1" x14ac:dyDescent="0.2">
      <c r="A55" s="120" t="s">
        <v>927</v>
      </c>
      <c r="B55" s="105" t="s">
        <v>928</v>
      </c>
      <c r="C55" s="105" t="s">
        <v>929</v>
      </c>
      <c r="D55" s="120" t="s">
        <v>213</v>
      </c>
      <c r="E55" s="121" t="s">
        <v>676</v>
      </c>
      <c r="F55" s="105" t="s">
        <v>967</v>
      </c>
      <c r="G55" s="121">
        <v>208</v>
      </c>
      <c r="H55" s="121" t="s">
        <v>1700</v>
      </c>
      <c r="I55" s="104" t="s">
        <v>968</v>
      </c>
      <c r="J55" s="120" t="s">
        <v>64</v>
      </c>
      <c r="K55" s="121" t="s">
        <v>516</v>
      </c>
      <c r="L55" s="105" t="s">
        <v>214</v>
      </c>
      <c r="M55" s="111" t="s">
        <v>969</v>
      </c>
      <c r="N55" s="105" t="s">
        <v>970</v>
      </c>
      <c r="O55" s="105" t="s">
        <v>971</v>
      </c>
      <c r="P55" s="105" t="s">
        <v>935</v>
      </c>
      <c r="Q55" s="105" t="s">
        <v>371</v>
      </c>
      <c r="R55" s="105" t="s">
        <v>564</v>
      </c>
      <c r="S55" s="105" t="s">
        <v>373</v>
      </c>
      <c r="T55" s="105" t="s">
        <v>374</v>
      </c>
      <c r="U55" s="122" t="s">
        <v>144</v>
      </c>
      <c r="V55" s="123">
        <v>0.2</v>
      </c>
      <c r="W55" s="122" t="s">
        <v>79</v>
      </c>
      <c r="X55" s="123">
        <v>0.8</v>
      </c>
      <c r="Y55" s="66" t="s">
        <v>409</v>
      </c>
      <c r="Z55" s="105" t="s">
        <v>972</v>
      </c>
      <c r="AA55" s="122" t="s">
        <v>144</v>
      </c>
      <c r="AB55" s="127">
        <v>3.0239999999999996E-2</v>
      </c>
      <c r="AC55" s="122" t="s">
        <v>79</v>
      </c>
      <c r="AD55" s="127">
        <v>0.8</v>
      </c>
      <c r="AE55" s="66" t="s">
        <v>409</v>
      </c>
      <c r="AF55" s="105" t="s">
        <v>973</v>
      </c>
      <c r="AG55" s="120" t="s">
        <v>412</v>
      </c>
      <c r="AH55" s="124" t="s">
        <v>1547</v>
      </c>
      <c r="AI55" s="124" t="s">
        <v>1548</v>
      </c>
      <c r="AJ55" s="131" t="s">
        <v>1551</v>
      </c>
      <c r="AK55" s="131" t="s">
        <v>1550</v>
      </c>
      <c r="AL55" s="134" t="s">
        <v>1549</v>
      </c>
      <c r="AM55" s="134" t="s">
        <v>1555</v>
      </c>
      <c r="AN55" s="105" t="s">
        <v>974</v>
      </c>
      <c r="AO55" s="105" t="s">
        <v>975</v>
      </c>
      <c r="AP55" s="105" t="s">
        <v>976</v>
      </c>
      <c r="AQ55" s="106">
        <v>45273</v>
      </c>
      <c r="AR55" s="107" t="s">
        <v>415</v>
      </c>
      <c r="AS55" s="108" t="s">
        <v>977</v>
      </c>
      <c r="AT55" s="109"/>
      <c r="AU55" s="110"/>
      <c r="AV55" s="111"/>
      <c r="AW55" s="109"/>
      <c r="AX55" s="107"/>
      <c r="AY55" s="108"/>
      <c r="AZ55" s="109"/>
      <c r="BA55" s="110"/>
      <c r="BB55" s="111"/>
      <c r="BC55" s="109"/>
      <c r="BD55" s="107"/>
      <c r="BE55" s="108"/>
      <c r="BF55" s="109"/>
      <c r="BG55" s="110"/>
      <c r="BH55" s="111"/>
      <c r="BI55" s="109"/>
      <c r="BJ55" s="107"/>
      <c r="BK55" s="108"/>
      <c r="BL55" s="109"/>
      <c r="BM55" s="110"/>
      <c r="BN55" s="111"/>
      <c r="BO55" s="109"/>
      <c r="BP55" s="107"/>
      <c r="BQ55" s="108"/>
      <c r="BR55" s="109"/>
      <c r="BS55" s="110"/>
      <c r="BT55" s="111"/>
      <c r="BU55" s="109"/>
      <c r="BV55" s="110"/>
      <c r="BW55" s="111"/>
      <c r="BX55" s="109"/>
      <c r="BY55" s="110"/>
      <c r="BZ55" s="112"/>
      <c r="CA55" s="2">
        <f t="shared" si="27"/>
        <v>33</v>
      </c>
      <c r="CB55" s="51" t="s">
        <v>942</v>
      </c>
      <c r="CC55" s="51" t="s">
        <v>943</v>
      </c>
      <c r="CD55" s="51" t="s">
        <v>944</v>
      </c>
      <c r="CE55" s="51" t="s">
        <v>392</v>
      </c>
      <c r="CF55" s="51" t="s">
        <v>389</v>
      </c>
      <c r="CG55" s="51" t="s">
        <v>389</v>
      </c>
      <c r="CH55" s="51" t="s">
        <v>390</v>
      </c>
      <c r="CI55" s="51" t="s">
        <v>389</v>
      </c>
      <c r="CJ55" s="51" t="s">
        <v>392</v>
      </c>
      <c r="CK55" s="51"/>
      <c r="CL55" s="51" t="s">
        <v>392</v>
      </c>
      <c r="CM55" s="51" t="s">
        <v>417</v>
      </c>
      <c r="CN55" s="51" t="s">
        <v>392</v>
      </c>
      <c r="CO55" s="51" t="s">
        <v>392</v>
      </c>
      <c r="CP55" s="51" t="s">
        <v>392</v>
      </c>
      <c r="CQ55" s="51" t="s">
        <v>392</v>
      </c>
      <c r="CR55" s="51" t="s">
        <v>978</v>
      </c>
      <c r="CS55" s="51" t="s">
        <v>392</v>
      </c>
      <c r="CT55" s="51"/>
      <c r="CU55" s="51"/>
      <c r="CV55" s="51"/>
      <c r="CW55" s="51"/>
      <c r="CX55" s="51" t="s">
        <v>392</v>
      </c>
      <c r="CZ55" s="102" t="str">
        <f t="shared" si="28"/>
        <v>Corrupción</v>
      </c>
      <c r="DA55" s="152" t="str">
        <f t="shared" si="29"/>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55" s="152"/>
      <c r="DC55" s="152"/>
      <c r="DD55" s="152"/>
      <c r="DE55" s="152"/>
      <c r="DF55" s="152"/>
      <c r="DG55" s="152"/>
      <c r="DH55" s="102" t="str">
        <f t="shared" si="30"/>
        <v>Alto</v>
      </c>
      <c r="DI55" s="102" t="str">
        <f t="shared" si="31"/>
        <v>Alto</v>
      </c>
      <c r="DK55" s="98" t="e">
        <f>SUM(LEN(#REF!)-LEN(SUBSTITUTE(#REF!,"- Preventivo","")))/LEN("- Preventivo")</f>
        <v>#REF!</v>
      </c>
      <c r="DL55" s="98" t="e">
        <f t="shared" si="32"/>
        <v>#REF!</v>
      </c>
      <c r="DM55" s="98" t="e">
        <f>SUM(LEN(#REF!)-LEN(SUBSTITUTE(#REF!,"- Detectivo","")))/LEN("- Detectivo")</f>
        <v>#REF!</v>
      </c>
      <c r="DN55" s="98" t="e">
        <f t="shared" si="33"/>
        <v>#REF!</v>
      </c>
      <c r="DO55" s="98" t="e">
        <f>SUM(LEN(#REF!)-LEN(SUBSTITUTE(#REF!,"- Correctivo","")))/LEN("- Correctivo")</f>
        <v>#REF!</v>
      </c>
      <c r="DP55" s="98" t="e">
        <f t="shared" si="34"/>
        <v>#REF!</v>
      </c>
      <c r="DQ55" s="98" t="e">
        <f t="shared" si="19"/>
        <v>#REF!</v>
      </c>
      <c r="DR55" s="98" t="e">
        <f t="shared" si="35"/>
        <v>#REF!</v>
      </c>
      <c r="DS55" s="98" t="e">
        <f>SUM(LEN(#REF!)-LEN(SUBSTITUTE(#REF!,"- Documentado","")))/LEN("- Documentado")</f>
        <v>#REF!</v>
      </c>
      <c r="DT55" s="98" t="e">
        <f>SUM(LEN(#REF!)-LEN(SUBSTITUTE(#REF!,"- Documentado","")))/LEN("- Documentado")</f>
        <v>#REF!</v>
      </c>
      <c r="DU55" s="98" t="e">
        <f t="shared" si="36"/>
        <v>#REF!</v>
      </c>
      <c r="DV55" s="98" t="e">
        <f>SUM(LEN(#REF!)-LEN(SUBSTITUTE(#REF!,"- Continua","")))/LEN("- Continua")</f>
        <v>#REF!</v>
      </c>
      <c r="DW55" s="98" t="e">
        <f>SUM(LEN(#REF!)-LEN(SUBSTITUTE(#REF!,"- Continua","")))/LEN("- Continua")</f>
        <v>#REF!</v>
      </c>
      <c r="DX55" s="98" t="e">
        <f t="shared" si="37"/>
        <v>#REF!</v>
      </c>
      <c r="DY55" s="98" t="e">
        <f>SUM(LEN(#REF!)-LEN(SUBSTITUTE(#REF!,"- Con registro","")))/LEN("- Con registro")</f>
        <v>#REF!</v>
      </c>
      <c r="DZ55" s="98" t="e">
        <f>SUM(LEN(#REF!)-LEN(SUBSTITUTE(#REF!,"- Con registro","")))/LEN("- Con registro")</f>
        <v>#REF!</v>
      </c>
      <c r="EA55" s="98" t="e">
        <f t="shared" si="38"/>
        <v>#REF!</v>
      </c>
      <c r="EB55" s="101" t="e">
        <f t="shared" si="20"/>
        <v>#REF!</v>
      </c>
      <c r="EC55" s="101" t="e">
        <f t="shared" si="21"/>
        <v>#REF!</v>
      </c>
      <c r="ED55" s="129" t="e">
        <f t="shared" si="22"/>
        <v>#REF!</v>
      </c>
      <c r="EE55" s="149" t="e">
        <f t="shared" si="23"/>
        <v>#REF!</v>
      </c>
      <c r="EF55" s="149"/>
      <c r="EG55" s="149"/>
      <c r="EH55" s="149"/>
      <c r="EI55" s="149"/>
      <c r="EJ55" s="149"/>
      <c r="EK55" s="149"/>
      <c r="EL55" s="149"/>
      <c r="EM55" s="149"/>
      <c r="EN55" s="149"/>
      <c r="EP55" s="115">
        <f t="shared" si="24"/>
        <v>45273</v>
      </c>
      <c r="EQ55" s="116" t="str">
        <f t="shared" si="25"/>
        <v>13 de mayo de 2024</v>
      </c>
      <c r="ER55" s="98" t="str">
        <f t="shared" si="26"/>
        <v>Riesgos</v>
      </c>
      <c r="ES55" s="98" t="str">
        <f t="shared" si="39"/>
        <v>ID_208: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ET55" s="98" t="str">
        <f t="shared" si="40"/>
        <v>Ajuste en 
Establecimiento de controles
Tratamiento del riesgo en el Mapa de riesgos de Gestión del Talento Humano</v>
      </c>
      <c r="EU55" s="98" t="str">
        <f t="shared" si="41"/>
        <v>Solicitud de cambio realizada y aprobada por la Dirección de Talento Humano a través del Aplicativo DARUMA</v>
      </c>
    </row>
    <row r="56" spans="1:151" ht="399.95" customHeight="1" x14ac:dyDescent="0.2">
      <c r="A56" s="120" t="s">
        <v>927</v>
      </c>
      <c r="B56" s="105" t="s">
        <v>928</v>
      </c>
      <c r="C56" s="105" t="s">
        <v>929</v>
      </c>
      <c r="D56" s="120" t="s">
        <v>213</v>
      </c>
      <c r="E56" s="121" t="s">
        <v>676</v>
      </c>
      <c r="F56" s="105" t="s">
        <v>979</v>
      </c>
      <c r="G56" s="121">
        <v>209</v>
      </c>
      <c r="H56" s="121" t="s">
        <v>1701</v>
      </c>
      <c r="I56" s="104" t="s">
        <v>980</v>
      </c>
      <c r="J56" s="120" t="s">
        <v>64</v>
      </c>
      <c r="K56" s="121" t="s">
        <v>516</v>
      </c>
      <c r="L56" s="105" t="s">
        <v>214</v>
      </c>
      <c r="M56" s="111" t="s">
        <v>981</v>
      </c>
      <c r="N56" s="105" t="s">
        <v>970</v>
      </c>
      <c r="O56" s="105" t="s">
        <v>982</v>
      </c>
      <c r="P56" s="105" t="s">
        <v>935</v>
      </c>
      <c r="Q56" s="105" t="s">
        <v>371</v>
      </c>
      <c r="R56" s="105" t="s">
        <v>564</v>
      </c>
      <c r="S56" s="105" t="s">
        <v>373</v>
      </c>
      <c r="T56" s="105" t="s">
        <v>374</v>
      </c>
      <c r="U56" s="122" t="s">
        <v>144</v>
      </c>
      <c r="V56" s="123">
        <v>0.2</v>
      </c>
      <c r="W56" s="122" t="s">
        <v>79</v>
      </c>
      <c r="X56" s="123">
        <v>0.8</v>
      </c>
      <c r="Y56" s="66" t="s">
        <v>409</v>
      </c>
      <c r="Z56" s="105" t="s">
        <v>972</v>
      </c>
      <c r="AA56" s="122" t="s">
        <v>144</v>
      </c>
      <c r="AB56" s="127">
        <v>1.8143999999999997E-2</v>
      </c>
      <c r="AC56" s="122" t="s">
        <v>79</v>
      </c>
      <c r="AD56" s="127">
        <v>0.8</v>
      </c>
      <c r="AE56" s="66" t="s">
        <v>409</v>
      </c>
      <c r="AF56" s="105" t="s">
        <v>973</v>
      </c>
      <c r="AG56" s="120" t="s">
        <v>412</v>
      </c>
      <c r="AH56" s="124" t="s">
        <v>983</v>
      </c>
      <c r="AI56" s="124" t="s">
        <v>984</v>
      </c>
      <c r="AJ56" s="131" t="s">
        <v>1552</v>
      </c>
      <c r="AK56" s="131" t="s">
        <v>1553</v>
      </c>
      <c r="AL56" s="128" t="s">
        <v>985</v>
      </c>
      <c r="AM56" s="124" t="s">
        <v>527</v>
      </c>
      <c r="AN56" s="105" t="s">
        <v>986</v>
      </c>
      <c r="AO56" s="105" t="s">
        <v>987</v>
      </c>
      <c r="AP56" s="105" t="s">
        <v>988</v>
      </c>
      <c r="AQ56" s="106">
        <v>45273</v>
      </c>
      <c r="AR56" s="107" t="s">
        <v>415</v>
      </c>
      <c r="AS56" s="108" t="s">
        <v>989</v>
      </c>
      <c r="AT56" s="109"/>
      <c r="AU56" s="110"/>
      <c r="AV56" s="111"/>
      <c r="AW56" s="109"/>
      <c r="AX56" s="107"/>
      <c r="AY56" s="108"/>
      <c r="AZ56" s="109"/>
      <c r="BA56" s="110"/>
      <c r="BB56" s="111"/>
      <c r="BC56" s="109"/>
      <c r="BD56" s="107"/>
      <c r="BE56" s="108"/>
      <c r="BF56" s="109"/>
      <c r="BG56" s="110"/>
      <c r="BH56" s="111"/>
      <c r="BI56" s="109"/>
      <c r="BJ56" s="107"/>
      <c r="BK56" s="108"/>
      <c r="BL56" s="109"/>
      <c r="BM56" s="110"/>
      <c r="BN56" s="111"/>
      <c r="BO56" s="109"/>
      <c r="BP56" s="107"/>
      <c r="BQ56" s="108"/>
      <c r="BR56" s="109"/>
      <c r="BS56" s="110"/>
      <c r="BT56" s="111"/>
      <c r="BU56" s="109"/>
      <c r="BV56" s="107"/>
      <c r="BW56" s="108"/>
      <c r="BX56" s="109"/>
      <c r="BY56" s="110"/>
      <c r="BZ56" s="112"/>
      <c r="CA56" s="2">
        <f t="shared" si="27"/>
        <v>33</v>
      </c>
      <c r="CB56" s="51" t="s">
        <v>942</v>
      </c>
      <c r="CC56" s="51" t="s">
        <v>943</v>
      </c>
      <c r="CD56" s="51" t="s">
        <v>944</v>
      </c>
      <c r="CE56" s="51" t="s">
        <v>392</v>
      </c>
      <c r="CF56" s="51" t="s">
        <v>389</v>
      </c>
      <c r="CG56" s="51" t="s">
        <v>389</v>
      </c>
      <c r="CH56" s="51" t="s">
        <v>390</v>
      </c>
      <c r="CI56" s="51" t="s">
        <v>389</v>
      </c>
      <c r="CJ56" s="51" t="s">
        <v>392</v>
      </c>
      <c r="CK56" s="51"/>
      <c r="CL56" s="51" t="s">
        <v>392</v>
      </c>
      <c r="CM56" s="51" t="s">
        <v>417</v>
      </c>
      <c r="CN56" s="51" t="s">
        <v>392</v>
      </c>
      <c r="CO56" s="51" t="s">
        <v>392</v>
      </c>
      <c r="CP56" s="51" t="s">
        <v>392</v>
      </c>
      <c r="CQ56" s="51" t="s">
        <v>392</v>
      </c>
      <c r="CR56" s="51" t="s">
        <v>990</v>
      </c>
      <c r="CS56" s="51" t="s">
        <v>392</v>
      </c>
      <c r="CT56" s="51"/>
      <c r="CU56" s="51"/>
      <c r="CV56" s="51"/>
      <c r="CW56" s="51"/>
      <c r="CX56" s="51" t="s">
        <v>392</v>
      </c>
      <c r="CZ56" s="102" t="str">
        <f t="shared" si="28"/>
        <v>Corrupción</v>
      </c>
      <c r="DA56" s="152" t="str">
        <f t="shared" si="29"/>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56" s="152"/>
      <c r="DC56" s="152"/>
      <c r="DD56" s="152"/>
      <c r="DE56" s="152"/>
      <c r="DF56" s="152"/>
      <c r="DG56" s="152"/>
      <c r="DH56" s="102" t="str">
        <f t="shared" si="30"/>
        <v>Alto</v>
      </c>
      <c r="DI56" s="102" t="str">
        <f t="shared" si="31"/>
        <v>Alto</v>
      </c>
      <c r="DK56" s="98" t="e">
        <f>SUM(LEN(#REF!)-LEN(SUBSTITUTE(#REF!,"- Preventivo","")))/LEN("- Preventivo")</f>
        <v>#REF!</v>
      </c>
      <c r="DL56" s="98" t="e">
        <f t="shared" si="32"/>
        <v>#REF!</v>
      </c>
      <c r="DM56" s="98" t="e">
        <f>SUM(LEN(#REF!)-LEN(SUBSTITUTE(#REF!,"- Detectivo","")))/LEN("- Detectivo")</f>
        <v>#REF!</v>
      </c>
      <c r="DN56" s="98" t="e">
        <f t="shared" si="33"/>
        <v>#REF!</v>
      </c>
      <c r="DO56" s="98" t="e">
        <f>SUM(LEN(#REF!)-LEN(SUBSTITUTE(#REF!,"- Correctivo","")))/LEN("- Correctivo")</f>
        <v>#REF!</v>
      </c>
      <c r="DP56" s="98" t="e">
        <f t="shared" si="34"/>
        <v>#REF!</v>
      </c>
      <c r="DQ56" s="98" t="e">
        <f t="shared" si="19"/>
        <v>#REF!</v>
      </c>
      <c r="DR56" s="98" t="e">
        <f t="shared" si="35"/>
        <v>#REF!</v>
      </c>
      <c r="DS56" s="98" t="e">
        <f>SUM(LEN(#REF!)-LEN(SUBSTITUTE(#REF!,"- Documentado","")))/LEN("- Documentado")</f>
        <v>#REF!</v>
      </c>
      <c r="DT56" s="98" t="e">
        <f>SUM(LEN(#REF!)-LEN(SUBSTITUTE(#REF!,"- Documentado","")))/LEN("- Documentado")</f>
        <v>#REF!</v>
      </c>
      <c r="DU56" s="98" t="e">
        <f t="shared" si="36"/>
        <v>#REF!</v>
      </c>
      <c r="DV56" s="98" t="e">
        <f>SUM(LEN(#REF!)-LEN(SUBSTITUTE(#REF!,"- Continua","")))/LEN("- Continua")</f>
        <v>#REF!</v>
      </c>
      <c r="DW56" s="98" t="e">
        <f>SUM(LEN(#REF!)-LEN(SUBSTITUTE(#REF!,"- Continua","")))/LEN("- Continua")</f>
        <v>#REF!</v>
      </c>
      <c r="DX56" s="98" t="e">
        <f t="shared" si="37"/>
        <v>#REF!</v>
      </c>
      <c r="DY56" s="98" t="e">
        <f>SUM(LEN(#REF!)-LEN(SUBSTITUTE(#REF!,"- Con registro","")))/LEN("- Con registro")</f>
        <v>#REF!</v>
      </c>
      <c r="DZ56" s="98" t="e">
        <f>SUM(LEN(#REF!)-LEN(SUBSTITUTE(#REF!,"- Con registro","")))/LEN("- Con registro")</f>
        <v>#REF!</v>
      </c>
      <c r="EA56" s="98" t="e">
        <f t="shared" si="38"/>
        <v>#REF!</v>
      </c>
      <c r="EB56" s="101" t="e">
        <f t="shared" si="20"/>
        <v>#REF!</v>
      </c>
      <c r="EC56" s="101" t="e">
        <f t="shared" si="21"/>
        <v>#REF!</v>
      </c>
      <c r="ED56" s="129" t="e">
        <f t="shared" si="22"/>
        <v>#REF!</v>
      </c>
      <c r="EE56" s="149" t="e">
        <f t="shared" si="23"/>
        <v>#REF!</v>
      </c>
      <c r="EF56" s="149"/>
      <c r="EG56" s="149"/>
      <c r="EH56" s="149"/>
      <c r="EI56" s="149"/>
      <c r="EJ56" s="149"/>
      <c r="EK56" s="149"/>
      <c r="EL56" s="149"/>
      <c r="EM56" s="149"/>
      <c r="EN56" s="149"/>
      <c r="EP56" s="115">
        <f t="shared" si="24"/>
        <v>45273</v>
      </c>
      <c r="EQ56" s="116" t="str">
        <f t="shared" si="25"/>
        <v>13 de mayo de 2024</v>
      </c>
      <c r="ER56" s="98" t="str">
        <f t="shared" si="26"/>
        <v>Riesgos</v>
      </c>
      <c r="ES56" s="98" t="str">
        <f t="shared" si="39"/>
        <v xml:space="preserve">ID_209: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ET56" s="98" t="str">
        <f t="shared" si="40"/>
        <v>Ajuste en 
Establecimiento de controles
Tratamiento del riesgo en el Mapa de riesgos de Gestión del Talento Humano</v>
      </c>
      <c r="EU56" s="98" t="str">
        <f t="shared" si="41"/>
        <v>Solicitud de cambio realizada y aprobada por la Dirección de Talento Humano a través del Aplicativo DARUMA</v>
      </c>
    </row>
    <row r="57" spans="1:151" ht="399.95" customHeight="1" x14ac:dyDescent="0.2">
      <c r="A57" s="120" t="s">
        <v>927</v>
      </c>
      <c r="B57" s="105" t="s">
        <v>928</v>
      </c>
      <c r="C57" s="105" t="s">
        <v>929</v>
      </c>
      <c r="D57" s="120" t="s">
        <v>213</v>
      </c>
      <c r="E57" s="121" t="s">
        <v>676</v>
      </c>
      <c r="F57" s="105" t="s">
        <v>991</v>
      </c>
      <c r="G57" s="121">
        <v>264</v>
      </c>
      <c r="H57" s="121" t="s">
        <v>1613</v>
      </c>
      <c r="I57" s="104" t="s">
        <v>992</v>
      </c>
      <c r="J57" s="120" t="s">
        <v>36</v>
      </c>
      <c r="K57" s="121" t="s">
        <v>365</v>
      </c>
      <c r="L57" s="105" t="s">
        <v>214</v>
      </c>
      <c r="M57" s="111" t="s">
        <v>993</v>
      </c>
      <c r="N57" s="105" t="s">
        <v>994</v>
      </c>
      <c r="O57" s="105" t="s">
        <v>995</v>
      </c>
      <c r="P57" s="105" t="s">
        <v>370</v>
      </c>
      <c r="Q57" s="105" t="s">
        <v>371</v>
      </c>
      <c r="R57" s="105" t="s">
        <v>564</v>
      </c>
      <c r="S57" s="105" t="s">
        <v>373</v>
      </c>
      <c r="T57" s="105" t="s">
        <v>374</v>
      </c>
      <c r="U57" s="122" t="s">
        <v>123</v>
      </c>
      <c r="V57" s="123">
        <v>0.4</v>
      </c>
      <c r="W57" s="122" t="s">
        <v>124</v>
      </c>
      <c r="X57" s="123">
        <v>0.4</v>
      </c>
      <c r="Y57" s="66" t="s">
        <v>86</v>
      </c>
      <c r="Z57" s="105" t="s">
        <v>996</v>
      </c>
      <c r="AA57" s="122" t="s">
        <v>144</v>
      </c>
      <c r="AB57" s="127">
        <v>4.2335999999999999E-2</v>
      </c>
      <c r="AC57" s="122" t="s">
        <v>124</v>
      </c>
      <c r="AD57" s="127">
        <v>0.22500000000000003</v>
      </c>
      <c r="AE57" s="66" t="s">
        <v>376</v>
      </c>
      <c r="AF57" s="105" t="s">
        <v>937</v>
      </c>
      <c r="AG57" s="120" t="s">
        <v>378</v>
      </c>
      <c r="AH57" s="105" t="s">
        <v>379</v>
      </c>
      <c r="AI57" s="105" t="s">
        <v>379</v>
      </c>
      <c r="AJ57" s="105" t="s">
        <v>379</v>
      </c>
      <c r="AK57" s="105" t="s">
        <v>363</v>
      </c>
      <c r="AL57" s="105" t="s">
        <v>379</v>
      </c>
      <c r="AM57" s="105" t="s">
        <v>379</v>
      </c>
      <c r="AN57" s="105" t="s">
        <v>997</v>
      </c>
      <c r="AO57" s="105" t="s">
        <v>998</v>
      </c>
      <c r="AP57" s="105" t="s">
        <v>999</v>
      </c>
      <c r="AQ57" s="106">
        <v>45273</v>
      </c>
      <c r="AR57" s="107" t="s">
        <v>625</v>
      </c>
      <c r="AS57" s="108" t="s">
        <v>1000</v>
      </c>
      <c r="AT57" s="109"/>
      <c r="AU57" s="110"/>
      <c r="AV57" s="111"/>
      <c r="AW57" s="109"/>
      <c r="AX57" s="107"/>
      <c r="AY57" s="108"/>
      <c r="AZ57" s="109"/>
      <c r="BA57" s="110"/>
      <c r="BB57" s="111"/>
      <c r="BC57" s="109"/>
      <c r="BD57" s="107"/>
      <c r="BE57" s="108"/>
      <c r="BF57" s="109"/>
      <c r="BG57" s="110"/>
      <c r="BH57" s="111"/>
      <c r="BI57" s="109"/>
      <c r="BJ57" s="107"/>
      <c r="BK57" s="108"/>
      <c r="BL57" s="109"/>
      <c r="BM57" s="110"/>
      <c r="BN57" s="111"/>
      <c r="BO57" s="109"/>
      <c r="BP57" s="107"/>
      <c r="BQ57" s="108"/>
      <c r="BR57" s="109"/>
      <c r="BS57" s="110"/>
      <c r="BT57" s="111"/>
      <c r="BU57" s="109"/>
      <c r="BV57" s="107"/>
      <c r="BW57" s="108"/>
      <c r="BX57" s="109"/>
      <c r="BY57" s="110"/>
      <c r="BZ57" s="112"/>
      <c r="CA57" s="2">
        <f t="shared" si="27"/>
        <v>33</v>
      </c>
      <c r="CB57" s="51" t="s">
        <v>942</v>
      </c>
      <c r="CC57" s="51" t="s">
        <v>943</v>
      </c>
      <c r="CD57" s="51" t="s">
        <v>944</v>
      </c>
      <c r="CE57" s="51" t="s">
        <v>392</v>
      </c>
      <c r="CF57" s="51" t="s">
        <v>389</v>
      </c>
      <c r="CG57" s="51" t="s">
        <v>389</v>
      </c>
      <c r="CH57" s="51" t="s">
        <v>390</v>
      </c>
      <c r="CI57" s="51" t="s">
        <v>389</v>
      </c>
      <c r="CJ57" s="51" t="s">
        <v>392</v>
      </c>
      <c r="CK57" s="51"/>
      <c r="CL57" s="51" t="s">
        <v>392</v>
      </c>
      <c r="CM57" s="51" t="s">
        <v>392</v>
      </c>
      <c r="CN57" s="51" t="s">
        <v>392</v>
      </c>
      <c r="CO57" s="51" t="s">
        <v>392</v>
      </c>
      <c r="CP57" s="51" t="s">
        <v>392</v>
      </c>
      <c r="CQ57" s="51" t="s">
        <v>392</v>
      </c>
      <c r="CR57" s="51" t="s">
        <v>1001</v>
      </c>
      <c r="CS57" s="51" t="s">
        <v>392</v>
      </c>
      <c r="CT57" s="51" t="s">
        <v>392</v>
      </c>
      <c r="CU57" s="51" t="s">
        <v>392</v>
      </c>
      <c r="CV57" s="51" t="s">
        <v>392</v>
      </c>
      <c r="CW57" s="51" t="s">
        <v>392</v>
      </c>
      <c r="CX57" s="51" t="s">
        <v>392</v>
      </c>
      <c r="CZ57" s="102" t="str">
        <f t="shared" si="28"/>
        <v>Gestión de procesos</v>
      </c>
      <c r="DA57" s="152" t="str">
        <f t="shared" si="29"/>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v>
      </c>
      <c r="DB57" s="152"/>
      <c r="DC57" s="152"/>
      <c r="DD57" s="152"/>
      <c r="DE57" s="152"/>
      <c r="DF57" s="152"/>
      <c r="DG57" s="152"/>
      <c r="DH57" s="102" t="str">
        <f t="shared" si="30"/>
        <v>Moderado</v>
      </c>
      <c r="DI57" s="102" t="str">
        <f t="shared" si="31"/>
        <v>Bajo</v>
      </c>
      <c r="DK57" s="98" t="e">
        <f>SUM(LEN(#REF!)-LEN(SUBSTITUTE(#REF!,"- Preventivo","")))/LEN("- Preventivo")</f>
        <v>#REF!</v>
      </c>
      <c r="DL57" s="98" t="e">
        <f t="shared" si="32"/>
        <v>#REF!</v>
      </c>
      <c r="DM57" s="98" t="e">
        <f>SUM(LEN(#REF!)-LEN(SUBSTITUTE(#REF!,"- Detectivo","")))/LEN("- Detectivo")</f>
        <v>#REF!</v>
      </c>
      <c r="DN57" s="98" t="e">
        <f t="shared" si="33"/>
        <v>#REF!</v>
      </c>
      <c r="DO57" s="98" t="e">
        <f>SUM(LEN(#REF!)-LEN(SUBSTITUTE(#REF!,"- Correctivo","")))/LEN("- Correctivo")</f>
        <v>#REF!</v>
      </c>
      <c r="DP57" s="98" t="e">
        <f t="shared" si="34"/>
        <v>#REF!</v>
      </c>
      <c r="DQ57" s="98" t="e">
        <f t="shared" si="19"/>
        <v>#REF!</v>
      </c>
      <c r="DR57" s="98" t="e">
        <f t="shared" si="35"/>
        <v>#REF!</v>
      </c>
      <c r="DS57" s="98" t="e">
        <f>SUM(LEN(#REF!)-LEN(SUBSTITUTE(#REF!,"- Documentado","")))/LEN("- Documentado")</f>
        <v>#REF!</v>
      </c>
      <c r="DT57" s="98" t="e">
        <f>SUM(LEN(#REF!)-LEN(SUBSTITUTE(#REF!,"- Documentado","")))/LEN("- Documentado")</f>
        <v>#REF!</v>
      </c>
      <c r="DU57" s="98" t="e">
        <f t="shared" si="36"/>
        <v>#REF!</v>
      </c>
      <c r="DV57" s="98" t="e">
        <f>SUM(LEN(#REF!)-LEN(SUBSTITUTE(#REF!,"- Continua","")))/LEN("- Continua")</f>
        <v>#REF!</v>
      </c>
      <c r="DW57" s="98" t="e">
        <f>SUM(LEN(#REF!)-LEN(SUBSTITUTE(#REF!,"- Continua","")))/LEN("- Continua")</f>
        <v>#REF!</v>
      </c>
      <c r="DX57" s="98" t="e">
        <f t="shared" si="37"/>
        <v>#REF!</v>
      </c>
      <c r="DY57" s="98" t="e">
        <f>SUM(LEN(#REF!)-LEN(SUBSTITUTE(#REF!,"- Con registro","")))/LEN("- Con registro")</f>
        <v>#REF!</v>
      </c>
      <c r="DZ57" s="98" t="e">
        <f>SUM(LEN(#REF!)-LEN(SUBSTITUTE(#REF!,"- Con registro","")))/LEN("- Con registro")</f>
        <v>#REF!</v>
      </c>
      <c r="EA57" s="98" t="e">
        <f t="shared" si="38"/>
        <v>#REF!</v>
      </c>
      <c r="EB57" s="101" t="e">
        <f t="shared" si="20"/>
        <v>#REF!</v>
      </c>
      <c r="EC57" s="101" t="e">
        <f t="shared" si="21"/>
        <v>#REF!</v>
      </c>
      <c r="ED57" s="129" t="e">
        <f t="shared" si="22"/>
        <v>#REF!</v>
      </c>
      <c r="EE57" s="149" t="e">
        <f t="shared" si="23"/>
        <v>#REF!</v>
      </c>
      <c r="EF57" s="149"/>
      <c r="EG57" s="149"/>
      <c r="EH57" s="149"/>
      <c r="EI57" s="149"/>
      <c r="EJ57" s="149"/>
      <c r="EK57" s="149"/>
      <c r="EL57" s="149"/>
      <c r="EM57" s="149"/>
      <c r="EN57" s="149"/>
      <c r="EP57" s="115">
        <f t="shared" si="24"/>
        <v>45273</v>
      </c>
      <c r="EQ57" s="116" t="str">
        <f t="shared" si="25"/>
        <v>13 de mayo de 2024</v>
      </c>
      <c r="ER57" s="98" t="str">
        <f t="shared" si="26"/>
        <v>Riesgos</v>
      </c>
      <c r="ES57" s="98" t="str">
        <f t="shared" si="39"/>
        <v>ID_264: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v>
      </c>
      <c r="ET57" s="98" t="str">
        <f t="shared" si="40"/>
        <v>Ajuste en 
Establecimiento de controles
Evaluación de controles
 en el Mapa de riesgos de Gestión del Talento Humano</v>
      </c>
      <c r="EU57" s="98" t="str">
        <f t="shared" si="41"/>
        <v>Solicitud de cambio realizada y aprobada por la Dirección de Talento Humano a través del Aplicativo DARUMA</v>
      </c>
    </row>
    <row r="58" spans="1:151" ht="399.95" customHeight="1" x14ac:dyDescent="0.2">
      <c r="A58" s="120" t="s">
        <v>927</v>
      </c>
      <c r="B58" s="105" t="s">
        <v>928</v>
      </c>
      <c r="C58" s="105" t="s">
        <v>929</v>
      </c>
      <c r="D58" s="120" t="s">
        <v>213</v>
      </c>
      <c r="E58" s="121" t="s">
        <v>676</v>
      </c>
      <c r="F58" s="105" t="s">
        <v>1002</v>
      </c>
      <c r="G58" s="121">
        <v>265</v>
      </c>
      <c r="H58" s="121" t="s">
        <v>1614</v>
      </c>
      <c r="I58" s="104" t="s">
        <v>1003</v>
      </c>
      <c r="J58" s="120" t="s">
        <v>36</v>
      </c>
      <c r="K58" s="121" t="s">
        <v>365</v>
      </c>
      <c r="L58" s="105" t="s">
        <v>214</v>
      </c>
      <c r="M58" s="111" t="s">
        <v>1004</v>
      </c>
      <c r="N58" s="124" t="s">
        <v>994</v>
      </c>
      <c r="O58" s="105" t="s">
        <v>1005</v>
      </c>
      <c r="P58" s="105" t="s">
        <v>935</v>
      </c>
      <c r="Q58" s="105" t="s">
        <v>371</v>
      </c>
      <c r="R58" s="105" t="s">
        <v>564</v>
      </c>
      <c r="S58" s="105" t="s">
        <v>373</v>
      </c>
      <c r="T58" s="105" t="s">
        <v>374</v>
      </c>
      <c r="U58" s="122" t="s">
        <v>123</v>
      </c>
      <c r="V58" s="123">
        <v>0.4</v>
      </c>
      <c r="W58" s="122" t="s">
        <v>124</v>
      </c>
      <c r="X58" s="123">
        <v>0.4</v>
      </c>
      <c r="Y58" s="66" t="s">
        <v>86</v>
      </c>
      <c r="Z58" s="105" t="s">
        <v>1006</v>
      </c>
      <c r="AA58" s="122" t="s">
        <v>144</v>
      </c>
      <c r="AB58" s="127">
        <v>0.16799999999999998</v>
      </c>
      <c r="AC58" s="122" t="s">
        <v>124</v>
      </c>
      <c r="AD58" s="127">
        <v>0.22500000000000003</v>
      </c>
      <c r="AE58" s="66" t="s">
        <v>376</v>
      </c>
      <c r="AF58" s="105" t="s">
        <v>1007</v>
      </c>
      <c r="AG58" s="120" t="s">
        <v>378</v>
      </c>
      <c r="AH58" s="105" t="s">
        <v>379</v>
      </c>
      <c r="AI58" s="105" t="s">
        <v>379</v>
      </c>
      <c r="AJ58" s="105" t="s">
        <v>379</v>
      </c>
      <c r="AK58" s="105" t="s">
        <v>363</v>
      </c>
      <c r="AL58" s="105" t="s">
        <v>379</v>
      </c>
      <c r="AM58" s="105" t="s">
        <v>379</v>
      </c>
      <c r="AN58" s="105" t="s">
        <v>1008</v>
      </c>
      <c r="AO58" s="105" t="s">
        <v>1009</v>
      </c>
      <c r="AP58" s="105" t="s">
        <v>1010</v>
      </c>
      <c r="AQ58" s="106">
        <v>45273</v>
      </c>
      <c r="AR58" s="107" t="s">
        <v>383</v>
      </c>
      <c r="AS58" s="108" t="s">
        <v>1011</v>
      </c>
      <c r="AT58" s="109"/>
      <c r="AU58" s="110"/>
      <c r="AV58" s="111"/>
      <c r="AW58" s="109"/>
      <c r="AX58" s="107"/>
      <c r="AY58" s="108"/>
      <c r="AZ58" s="109"/>
      <c r="BA58" s="110"/>
      <c r="BB58" s="111"/>
      <c r="BC58" s="109"/>
      <c r="BD58" s="107"/>
      <c r="BE58" s="108"/>
      <c r="BF58" s="109"/>
      <c r="BG58" s="110"/>
      <c r="BH58" s="111"/>
      <c r="BI58" s="109"/>
      <c r="BJ58" s="107"/>
      <c r="BK58" s="108"/>
      <c r="BL58" s="109"/>
      <c r="BM58" s="110"/>
      <c r="BN58" s="111"/>
      <c r="BO58" s="109"/>
      <c r="BP58" s="107"/>
      <c r="BQ58" s="108"/>
      <c r="BR58" s="109"/>
      <c r="BS58" s="110"/>
      <c r="BT58" s="111"/>
      <c r="BU58" s="109"/>
      <c r="BV58" s="107"/>
      <c r="BW58" s="108"/>
      <c r="BX58" s="109"/>
      <c r="BY58" s="110"/>
      <c r="BZ58" s="112"/>
      <c r="CA58" s="2">
        <f t="shared" si="27"/>
        <v>33</v>
      </c>
      <c r="CB58" s="51" t="s">
        <v>942</v>
      </c>
      <c r="CC58" s="51" t="s">
        <v>943</v>
      </c>
      <c r="CD58" s="51" t="s">
        <v>944</v>
      </c>
      <c r="CE58" s="51" t="s">
        <v>392</v>
      </c>
      <c r="CF58" s="51" t="s">
        <v>389</v>
      </c>
      <c r="CG58" s="51" t="s">
        <v>389</v>
      </c>
      <c r="CH58" s="51" t="s">
        <v>390</v>
      </c>
      <c r="CI58" s="51" t="s">
        <v>389</v>
      </c>
      <c r="CJ58" s="51" t="s">
        <v>392</v>
      </c>
      <c r="CK58" s="51"/>
      <c r="CL58" s="51" t="s">
        <v>392</v>
      </c>
      <c r="CM58" s="51" t="s">
        <v>392</v>
      </c>
      <c r="CN58" s="51" t="s">
        <v>392</v>
      </c>
      <c r="CO58" s="51" t="s">
        <v>392</v>
      </c>
      <c r="CP58" s="51" t="s">
        <v>392</v>
      </c>
      <c r="CQ58" s="51" t="s">
        <v>392</v>
      </c>
      <c r="CR58" s="51" t="s">
        <v>1012</v>
      </c>
      <c r="CS58" s="51" t="s">
        <v>392</v>
      </c>
      <c r="CT58" s="51" t="s">
        <v>392</v>
      </c>
      <c r="CU58" s="51" t="s">
        <v>392</v>
      </c>
      <c r="CV58" s="51" t="s">
        <v>392</v>
      </c>
      <c r="CW58" s="51" t="s">
        <v>392</v>
      </c>
      <c r="CX58" s="51" t="s">
        <v>392</v>
      </c>
      <c r="CZ58" s="102" t="str">
        <f t="shared" si="28"/>
        <v>Gestión de procesos</v>
      </c>
      <c r="DA58" s="152" t="str">
        <f t="shared" si="29"/>
        <v>Posibilidad de afectación reputacional por pérdida de confianza por parte de los/as trabajadores/as y las organizaciones sindicales, debido a incumplimiento parcial de compromisos durante la ejecución de la estrategia para la atención individual y colectivas de trabajo</v>
      </c>
      <c r="DB58" s="152"/>
      <c r="DC58" s="152"/>
      <c r="DD58" s="152"/>
      <c r="DE58" s="152"/>
      <c r="DF58" s="152"/>
      <c r="DG58" s="152"/>
      <c r="DH58" s="102" t="str">
        <f t="shared" si="30"/>
        <v>Moderado</v>
      </c>
      <c r="DI58" s="102" t="str">
        <f t="shared" si="31"/>
        <v>Bajo</v>
      </c>
      <c r="DK58" s="98" t="e">
        <f>SUM(LEN(#REF!)-LEN(SUBSTITUTE(#REF!,"- Preventivo","")))/LEN("- Preventivo")</f>
        <v>#REF!</v>
      </c>
      <c r="DL58" s="98" t="e">
        <f t="shared" si="32"/>
        <v>#REF!</v>
      </c>
      <c r="DM58" s="98" t="e">
        <f>SUM(LEN(#REF!)-LEN(SUBSTITUTE(#REF!,"- Detectivo","")))/LEN("- Detectivo")</f>
        <v>#REF!</v>
      </c>
      <c r="DN58" s="98" t="e">
        <f t="shared" si="33"/>
        <v>#REF!</v>
      </c>
      <c r="DO58" s="98" t="e">
        <f>SUM(LEN(#REF!)-LEN(SUBSTITUTE(#REF!,"- Correctivo","")))/LEN("- Correctivo")</f>
        <v>#REF!</v>
      </c>
      <c r="DP58" s="98" t="e">
        <f t="shared" si="34"/>
        <v>#REF!</v>
      </c>
      <c r="DQ58" s="98" t="e">
        <f t="shared" si="19"/>
        <v>#REF!</v>
      </c>
      <c r="DR58" s="98" t="e">
        <f t="shared" si="35"/>
        <v>#REF!</v>
      </c>
      <c r="DS58" s="98" t="e">
        <f>SUM(LEN(#REF!)-LEN(SUBSTITUTE(#REF!,"- Documentado","")))/LEN("- Documentado")</f>
        <v>#REF!</v>
      </c>
      <c r="DT58" s="98" t="e">
        <f>SUM(LEN(#REF!)-LEN(SUBSTITUTE(#REF!,"- Documentado","")))/LEN("- Documentado")</f>
        <v>#REF!</v>
      </c>
      <c r="DU58" s="98" t="e">
        <f t="shared" si="36"/>
        <v>#REF!</v>
      </c>
      <c r="DV58" s="98" t="e">
        <f>SUM(LEN(#REF!)-LEN(SUBSTITUTE(#REF!,"- Continua","")))/LEN("- Continua")</f>
        <v>#REF!</v>
      </c>
      <c r="DW58" s="98" t="e">
        <f>SUM(LEN(#REF!)-LEN(SUBSTITUTE(#REF!,"- Continua","")))/LEN("- Continua")</f>
        <v>#REF!</v>
      </c>
      <c r="DX58" s="98" t="e">
        <f t="shared" si="37"/>
        <v>#REF!</v>
      </c>
      <c r="DY58" s="98" t="e">
        <f>SUM(LEN(#REF!)-LEN(SUBSTITUTE(#REF!,"- Con registro","")))/LEN("- Con registro")</f>
        <v>#REF!</v>
      </c>
      <c r="DZ58" s="98" t="e">
        <f>SUM(LEN(#REF!)-LEN(SUBSTITUTE(#REF!,"- Con registro","")))/LEN("- Con registro")</f>
        <v>#REF!</v>
      </c>
      <c r="EA58" s="98" t="e">
        <f t="shared" si="38"/>
        <v>#REF!</v>
      </c>
      <c r="EB58" s="101" t="e">
        <f t="shared" si="20"/>
        <v>#REF!</v>
      </c>
      <c r="EC58" s="101" t="e">
        <f t="shared" si="21"/>
        <v>#REF!</v>
      </c>
      <c r="ED58" s="129" t="e">
        <f t="shared" si="22"/>
        <v>#REF!</v>
      </c>
      <c r="EE58" s="149" t="e">
        <f t="shared" si="23"/>
        <v>#REF!</v>
      </c>
      <c r="EF58" s="149"/>
      <c r="EG58" s="149"/>
      <c r="EH58" s="149"/>
      <c r="EI58" s="149"/>
      <c r="EJ58" s="149"/>
      <c r="EK58" s="149"/>
      <c r="EL58" s="149"/>
      <c r="EM58" s="149"/>
      <c r="EN58" s="149"/>
      <c r="EP58" s="115">
        <f t="shared" si="24"/>
        <v>45273</v>
      </c>
      <c r="EQ58" s="116" t="str">
        <f t="shared" si="25"/>
        <v>13 de mayo de 2024</v>
      </c>
      <c r="ER58" s="98" t="str">
        <f t="shared" si="26"/>
        <v>Riesgos</v>
      </c>
      <c r="ES58" s="98" t="str">
        <f t="shared" si="39"/>
        <v>ID_265: Posibilidad de afectación reputacional por pérdida de confianza por parte de los/as trabajadores/as y las organizaciones sindicales, debido a incumplimiento parcial de compromisos durante la ejecución de la estrategia para la atención individual y colectivas de trabajo</v>
      </c>
      <c r="ET58" s="98" t="str">
        <f t="shared" si="40"/>
        <v>Ajuste en 
Análisis antes de controles
Establecimiento de controles
 en el Mapa de riesgos de Gestión del Talento Humano</v>
      </c>
      <c r="EU58" s="98" t="str">
        <f t="shared" si="41"/>
        <v>Solicitud de cambio realizada y aprobada por la Dirección de Talento Humano a través del Aplicativo DARUMA</v>
      </c>
    </row>
    <row r="59" spans="1:151" ht="399.95" customHeight="1" x14ac:dyDescent="0.2">
      <c r="A59" s="120" t="s">
        <v>927</v>
      </c>
      <c r="B59" s="105" t="s">
        <v>928</v>
      </c>
      <c r="C59" s="105" t="s">
        <v>929</v>
      </c>
      <c r="D59" s="120" t="s">
        <v>213</v>
      </c>
      <c r="E59" s="121" t="s">
        <v>676</v>
      </c>
      <c r="F59" s="105" t="s">
        <v>1013</v>
      </c>
      <c r="G59" s="121">
        <v>266</v>
      </c>
      <c r="H59" s="121" t="s">
        <v>1615</v>
      </c>
      <c r="I59" s="104" t="s">
        <v>1014</v>
      </c>
      <c r="J59" s="120" t="s">
        <v>36</v>
      </c>
      <c r="K59" s="121" t="s">
        <v>365</v>
      </c>
      <c r="L59" s="105" t="s">
        <v>214</v>
      </c>
      <c r="M59" s="111" t="s">
        <v>1015</v>
      </c>
      <c r="N59" s="105" t="s">
        <v>994</v>
      </c>
      <c r="O59" s="105" t="s">
        <v>1016</v>
      </c>
      <c r="P59" s="105" t="s">
        <v>935</v>
      </c>
      <c r="Q59" s="105" t="s">
        <v>371</v>
      </c>
      <c r="R59" s="105" t="s">
        <v>564</v>
      </c>
      <c r="S59" s="105" t="s">
        <v>373</v>
      </c>
      <c r="T59" s="105" t="s">
        <v>374</v>
      </c>
      <c r="U59" s="122" t="s">
        <v>123</v>
      </c>
      <c r="V59" s="123">
        <v>0.4</v>
      </c>
      <c r="W59" s="122" t="s">
        <v>124</v>
      </c>
      <c r="X59" s="123">
        <v>0.4</v>
      </c>
      <c r="Y59" s="66" t="s">
        <v>86</v>
      </c>
      <c r="Z59" s="105" t="s">
        <v>1017</v>
      </c>
      <c r="AA59" s="122" t="s">
        <v>144</v>
      </c>
      <c r="AB59" s="127">
        <v>0.11759999999999998</v>
      </c>
      <c r="AC59" s="122" t="s">
        <v>124</v>
      </c>
      <c r="AD59" s="127">
        <v>0.22500000000000003</v>
      </c>
      <c r="AE59" s="66" t="s">
        <v>376</v>
      </c>
      <c r="AF59" s="105" t="s">
        <v>937</v>
      </c>
      <c r="AG59" s="120" t="s">
        <v>378</v>
      </c>
      <c r="AH59" s="105" t="s">
        <v>379</v>
      </c>
      <c r="AI59" s="105" t="s">
        <v>379</v>
      </c>
      <c r="AJ59" s="105" t="s">
        <v>379</v>
      </c>
      <c r="AK59" s="105" t="s">
        <v>363</v>
      </c>
      <c r="AL59" s="105" t="s">
        <v>379</v>
      </c>
      <c r="AM59" s="105" t="s">
        <v>379</v>
      </c>
      <c r="AN59" s="105" t="s">
        <v>1018</v>
      </c>
      <c r="AO59" s="105" t="s">
        <v>1019</v>
      </c>
      <c r="AP59" s="105" t="s">
        <v>1020</v>
      </c>
      <c r="AQ59" s="106">
        <v>45273</v>
      </c>
      <c r="AR59" s="107" t="s">
        <v>965</v>
      </c>
      <c r="AS59" s="108" t="s">
        <v>1021</v>
      </c>
      <c r="AT59" s="109"/>
      <c r="AU59" s="110"/>
      <c r="AV59" s="111"/>
      <c r="AW59" s="109"/>
      <c r="AX59" s="107"/>
      <c r="AY59" s="108"/>
      <c r="AZ59" s="109"/>
      <c r="BA59" s="110"/>
      <c r="BB59" s="111"/>
      <c r="BC59" s="109"/>
      <c r="BD59" s="107"/>
      <c r="BE59" s="108"/>
      <c r="BF59" s="109"/>
      <c r="BG59" s="110"/>
      <c r="BH59" s="111"/>
      <c r="BI59" s="109"/>
      <c r="BJ59" s="107"/>
      <c r="BK59" s="108"/>
      <c r="BL59" s="109"/>
      <c r="BM59" s="110"/>
      <c r="BN59" s="111"/>
      <c r="BO59" s="109"/>
      <c r="BP59" s="107"/>
      <c r="BQ59" s="108"/>
      <c r="BR59" s="109"/>
      <c r="BS59" s="110"/>
      <c r="BT59" s="111"/>
      <c r="BU59" s="109"/>
      <c r="BV59" s="107"/>
      <c r="BW59" s="108"/>
      <c r="BX59" s="109"/>
      <c r="BY59" s="110"/>
      <c r="BZ59" s="112"/>
      <c r="CA59" s="2">
        <f t="shared" si="27"/>
        <v>33</v>
      </c>
      <c r="CB59" s="51" t="s">
        <v>942</v>
      </c>
      <c r="CC59" s="51" t="s">
        <v>943</v>
      </c>
      <c r="CD59" s="51" t="s">
        <v>944</v>
      </c>
      <c r="CE59" s="51" t="s">
        <v>392</v>
      </c>
      <c r="CF59" s="51" t="s">
        <v>389</v>
      </c>
      <c r="CG59" s="51" t="s">
        <v>389</v>
      </c>
      <c r="CH59" s="51" t="s">
        <v>390</v>
      </c>
      <c r="CI59" s="51" t="s">
        <v>389</v>
      </c>
      <c r="CJ59" s="51" t="s">
        <v>392</v>
      </c>
      <c r="CK59" s="51"/>
      <c r="CL59" s="51" t="s">
        <v>392</v>
      </c>
      <c r="CM59" s="51" t="s">
        <v>392</v>
      </c>
      <c r="CN59" s="51" t="s">
        <v>392</v>
      </c>
      <c r="CO59" s="51" t="s">
        <v>392</v>
      </c>
      <c r="CP59" s="51" t="s">
        <v>392</v>
      </c>
      <c r="CQ59" s="51" t="s">
        <v>392</v>
      </c>
      <c r="CR59" s="51" t="s">
        <v>1022</v>
      </c>
      <c r="CS59" s="51" t="s">
        <v>392</v>
      </c>
      <c r="CT59" s="51" t="s">
        <v>392</v>
      </c>
      <c r="CU59" s="51" t="s">
        <v>392</v>
      </c>
      <c r="CV59" s="51" t="s">
        <v>392</v>
      </c>
      <c r="CW59" s="51" t="s">
        <v>392</v>
      </c>
      <c r="CX59" s="51" t="s">
        <v>392</v>
      </c>
      <c r="CZ59" s="102" t="str">
        <f t="shared" si="28"/>
        <v>Gestión de procesos</v>
      </c>
      <c r="DA59" s="152" t="str">
        <f t="shared" si="29"/>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v>
      </c>
      <c r="DB59" s="152"/>
      <c r="DC59" s="152"/>
      <c r="DD59" s="152"/>
      <c r="DE59" s="152"/>
      <c r="DF59" s="152"/>
      <c r="DG59" s="152"/>
      <c r="DH59" s="102" t="str">
        <f t="shared" si="30"/>
        <v>Moderado</v>
      </c>
      <c r="DI59" s="102" t="str">
        <f t="shared" si="31"/>
        <v>Bajo</v>
      </c>
      <c r="DK59" s="98" t="e">
        <f>SUM(LEN(#REF!)-LEN(SUBSTITUTE(#REF!,"- Preventivo","")))/LEN("- Preventivo")</f>
        <v>#REF!</v>
      </c>
      <c r="DL59" s="98" t="e">
        <f t="shared" si="32"/>
        <v>#REF!</v>
      </c>
      <c r="DM59" s="98" t="e">
        <f>SUM(LEN(#REF!)-LEN(SUBSTITUTE(#REF!,"- Detectivo","")))/LEN("- Detectivo")</f>
        <v>#REF!</v>
      </c>
      <c r="DN59" s="98" t="e">
        <f t="shared" si="33"/>
        <v>#REF!</v>
      </c>
      <c r="DO59" s="98" t="e">
        <f>SUM(LEN(#REF!)-LEN(SUBSTITUTE(#REF!,"- Correctivo","")))/LEN("- Correctivo")</f>
        <v>#REF!</v>
      </c>
      <c r="DP59" s="98" t="e">
        <f t="shared" si="34"/>
        <v>#REF!</v>
      </c>
      <c r="DQ59" s="98" t="e">
        <f t="shared" si="19"/>
        <v>#REF!</v>
      </c>
      <c r="DR59" s="98" t="e">
        <f t="shared" si="35"/>
        <v>#REF!</v>
      </c>
      <c r="DS59" s="98" t="e">
        <f>SUM(LEN(#REF!)-LEN(SUBSTITUTE(#REF!,"- Documentado","")))/LEN("- Documentado")</f>
        <v>#REF!</v>
      </c>
      <c r="DT59" s="98" t="e">
        <f>SUM(LEN(#REF!)-LEN(SUBSTITUTE(#REF!,"- Documentado","")))/LEN("- Documentado")</f>
        <v>#REF!</v>
      </c>
      <c r="DU59" s="98" t="e">
        <f t="shared" si="36"/>
        <v>#REF!</v>
      </c>
      <c r="DV59" s="98" t="e">
        <f>SUM(LEN(#REF!)-LEN(SUBSTITUTE(#REF!,"- Continua","")))/LEN("- Continua")</f>
        <v>#REF!</v>
      </c>
      <c r="DW59" s="98" t="e">
        <f>SUM(LEN(#REF!)-LEN(SUBSTITUTE(#REF!,"- Continua","")))/LEN("- Continua")</f>
        <v>#REF!</v>
      </c>
      <c r="DX59" s="98" t="e">
        <f t="shared" si="37"/>
        <v>#REF!</v>
      </c>
      <c r="DY59" s="98" t="e">
        <f>SUM(LEN(#REF!)-LEN(SUBSTITUTE(#REF!,"- Con registro","")))/LEN("- Con registro")</f>
        <v>#REF!</v>
      </c>
      <c r="DZ59" s="98" t="e">
        <f>SUM(LEN(#REF!)-LEN(SUBSTITUTE(#REF!,"- Con registro","")))/LEN("- Con registro")</f>
        <v>#REF!</v>
      </c>
      <c r="EA59" s="98" t="e">
        <f t="shared" si="38"/>
        <v>#REF!</v>
      </c>
      <c r="EB59" s="101" t="e">
        <f t="shared" si="20"/>
        <v>#REF!</v>
      </c>
      <c r="EC59" s="101" t="e">
        <f t="shared" si="21"/>
        <v>#REF!</v>
      </c>
      <c r="ED59" s="129" t="e">
        <f t="shared" si="22"/>
        <v>#REF!</v>
      </c>
      <c r="EE59" s="149" t="e">
        <f t="shared" si="23"/>
        <v>#REF!</v>
      </c>
      <c r="EF59" s="149"/>
      <c r="EG59" s="149"/>
      <c r="EH59" s="149"/>
      <c r="EI59" s="149"/>
      <c r="EJ59" s="149"/>
      <c r="EK59" s="149"/>
      <c r="EL59" s="149"/>
      <c r="EM59" s="149"/>
      <c r="EN59" s="149"/>
      <c r="EP59" s="115">
        <f t="shared" si="24"/>
        <v>45273</v>
      </c>
      <c r="EQ59" s="116" t="str">
        <f t="shared" si="25"/>
        <v>13 de mayo de 2024</v>
      </c>
      <c r="ER59" s="98" t="str">
        <f t="shared" si="26"/>
        <v>Riesgos</v>
      </c>
      <c r="ES59" s="98" t="str">
        <f t="shared" si="39"/>
        <v>ID_266: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v>
      </c>
      <c r="ET59" s="98" t="str">
        <f t="shared" si="40"/>
        <v>Ajuste en 
Análisis antes de controles
Establecimiento de controles
Evaluación de controles
 en el Mapa de riesgos de Gestión del Talento Humano</v>
      </c>
      <c r="EU59" s="98" t="str">
        <f t="shared" si="41"/>
        <v>Solicitud de cambio realizada y aprobada por la Dirección de Talento Humano a través del Aplicativo DARUMA</v>
      </c>
    </row>
    <row r="60" spans="1:151" ht="399.95" customHeight="1" x14ac:dyDescent="0.2">
      <c r="A60" s="120" t="s">
        <v>927</v>
      </c>
      <c r="B60" s="105" t="s">
        <v>928</v>
      </c>
      <c r="C60" s="105" t="s">
        <v>929</v>
      </c>
      <c r="D60" s="120" t="s">
        <v>213</v>
      </c>
      <c r="E60" s="121" t="s">
        <v>676</v>
      </c>
      <c r="F60" s="105" t="s">
        <v>991</v>
      </c>
      <c r="G60" s="121">
        <v>210</v>
      </c>
      <c r="H60" s="121" t="s">
        <v>1702</v>
      </c>
      <c r="I60" s="104" t="s">
        <v>1023</v>
      </c>
      <c r="J60" s="120" t="s">
        <v>64</v>
      </c>
      <c r="K60" s="121" t="s">
        <v>516</v>
      </c>
      <c r="L60" s="105" t="s">
        <v>214</v>
      </c>
      <c r="M60" s="111" t="s">
        <v>1024</v>
      </c>
      <c r="N60" s="105" t="s">
        <v>970</v>
      </c>
      <c r="O60" s="105" t="s">
        <v>1025</v>
      </c>
      <c r="P60" s="105" t="s">
        <v>370</v>
      </c>
      <c r="Q60" s="105" t="s">
        <v>371</v>
      </c>
      <c r="R60" s="105" t="s">
        <v>564</v>
      </c>
      <c r="S60" s="105" t="s">
        <v>373</v>
      </c>
      <c r="T60" s="105" t="s">
        <v>374</v>
      </c>
      <c r="U60" s="122" t="s">
        <v>144</v>
      </c>
      <c r="V60" s="123">
        <v>0.2</v>
      </c>
      <c r="W60" s="122" t="s">
        <v>79</v>
      </c>
      <c r="X60" s="123">
        <v>0.8</v>
      </c>
      <c r="Y60" s="66" t="s">
        <v>409</v>
      </c>
      <c r="Z60" s="105" t="s">
        <v>410</v>
      </c>
      <c r="AA60" s="122" t="s">
        <v>144</v>
      </c>
      <c r="AB60" s="127">
        <v>5.8799999999999991E-2</v>
      </c>
      <c r="AC60" s="122" t="s">
        <v>79</v>
      </c>
      <c r="AD60" s="127">
        <v>0.8</v>
      </c>
      <c r="AE60" s="66" t="s">
        <v>409</v>
      </c>
      <c r="AF60" s="105" t="s">
        <v>973</v>
      </c>
      <c r="AG60" s="120" t="s">
        <v>412</v>
      </c>
      <c r="AH60" s="124" t="s">
        <v>1026</v>
      </c>
      <c r="AI60" s="124" t="s">
        <v>1027</v>
      </c>
      <c r="AJ60" s="131" t="s">
        <v>1552</v>
      </c>
      <c r="AK60" s="131" t="s">
        <v>1554</v>
      </c>
      <c r="AL60" s="124" t="s">
        <v>985</v>
      </c>
      <c r="AM60" s="124" t="s">
        <v>527</v>
      </c>
      <c r="AN60" s="105" t="s">
        <v>1028</v>
      </c>
      <c r="AO60" s="105" t="s">
        <v>1029</v>
      </c>
      <c r="AP60" s="105" t="s">
        <v>1030</v>
      </c>
      <c r="AQ60" s="106">
        <v>45273</v>
      </c>
      <c r="AR60" s="107" t="s">
        <v>415</v>
      </c>
      <c r="AS60" s="108" t="s">
        <v>989</v>
      </c>
      <c r="AT60" s="109"/>
      <c r="AU60" s="110"/>
      <c r="AV60" s="111"/>
      <c r="AW60" s="109"/>
      <c r="AX60" s="107"/>
      <c r="AY60" s="108"/>
      <c r="AZ60" s="109"/>
      <c r="BA60" s="110"/>
      <c r="BB60" s="111"/>
      <c r="BC60" s="109"/>
      <c r="BD60" s="107"/>
      <c r="BE60" s="108"/>
      <c r="BF60" s="109"/>
      <c r="BG60" s="110"/>
      <c r="BH60" s="111"/>
      <c r="BI60" s="109"/>
      <c r="BJ60" s="107"/>
      <c r="BK60" s="108"/>
      <c r="BL60" s="109"/>
      <c r="BM60" s="110"/>
      <c r="BN60" s="111"/>
      <c r="BO60" s="109"/>
      <c r="BP60" s="107"/>
      <c r="BQ60" s="108"/>
      <c r="BR60" s="109"/>
      <c r="BS60" s="110"/>
      <c r="BT60" s="111"/>
      <c r="BU60" s="109"/>
      <c r="BV60" s="107"/>
      <c r="BW60" s="108"/>
      <c r="BX60" s="109"/>
      <c r="BY60" s="110"/>
      <c r="BZ60" s="112"/>
      <c r="CA60" s="2">
        <f t="shared" si="27"/>
        <v>33</v>
      </c>
      <c r="CB60" s="51" t="s">
        <v>942</v>
      </c>
      <c r="CC60" s="51" t="s">
        <v>943</v>
      </c>
      <c r="CD60" s="51" t="s">
        <v>944</v>
      </c>
      <c r="CE60" s="51" t="s">
        <v>392</v>
      </c>
      <c r="CF60" s="51" t="s">
        <v>389</v>
      </c>
      <c r="CG60" s="51" t="s">
        <v>389</v>
      </c>
      <c r="CH60" s="51" t="s">
        <v>390</v>
      </c>
      <c r="CI60" s="51" t="s">
        <v>389</v>
      </c>
      <c r="CJ60" s="51" t="s">
        <v>392</v>
      </c>
      <c r="CK60" s="51"/>
      <c r="CL60" s="51" t="s">
        <v>392</v>
      </c>
      <c r="CM60" s="51" t="s">
        <v>417</v>
      </c>
      <c r="CN60" s="51" t="s">
        <v>392</v>
      </c>
      <c r="CO60" s="51" t="s">
        <v>392</v>
      </c>
      <c r="CP60" s="51" t="s">
        <v>392</v>
      </c>
      <c r="CQ60" s="51" t="s">
        <v>392</v>
      </c>
      <c r="CR60" s="51" t="s">
        <v>1031</v>
      </c>
      <c r="CS60" s="51" t="s">
        <v>392</v>
      </c>
      <c r="CT60" s="51"/>
      <c r="CU60" s="51"/>
      <c r="CV60" s="51"/>
      <c r="CW60" s="51"/>
      <c r="CX60" s="51" t="s">
        <v>392</v>
      </c>
      <c r="CZ60" s="102" t="str">
        <f t="shared" si="28"/>
        <v>Corrupción</v>
      </c>
      <c r="DA60" s="152" t="str">
        <f t="shared" si="29"/>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60" s="152"/>
      <c r="DC60" s="152"/>
      <c r="DD60" s="152"/>
      <c r="DE60" s="152"/>
      <c r="DF60" s="152"/>
      <c r="DG60" s="152"/>
      <c r="DH60" s="102" t="str">
        <f t="shared" si="30"/>
        <v>Alto</v>
      </c>
      <c r="DI60" s="102" t="str">
        <f t="shared" si="31"/>
        <v>Alto</v>
      </c>
      <c r="DK60" s="98" t="e">
        <f>SUM(LEN(#REF!)-LEN(SUBSTITUTE(#REF!,"- Preventivo","")))/LEN("- Preventivo")</f>
        <v>#REF!</v>
      </c>
      <c r="DL60" s="98" t="e">
        <f t="shared" si="32"/>
        <v>#REF!</v>
      </c>
      <c r="DM60" s="98" t="e">
        <f>SUM(LEN(#REF!)-LEN(SUBSTITUTE(#REF!,"- Detectivo","")))/LEN("- Detectivo")</f>
        <v>#REF!</v>
      </c>
      <c r="DN60" s="98" t="e">
        <f t="shared" si="33"/>
        <v>#REF!</v>
      </c>
      <c r="DO60" s="98" t="e">
        <f>SUM(LEN(#REF!)-LEN(SUBSTITUTE(#REF!,"- Correctivo","")))/LEN("- Correctivo")</f>
        <v>#REF!</v>
      </c>
      <c r="DP60" s="98" t="e">
        <f t="shared" si="34"/>
        <v>#REF!</v>
      </c>
      <c r="DQ60" s="98" t="e">
        <f t="shared" si="19"/>
        <v>#REF!</v>
      </c>
      <c r="DR60" s="98" t="e">
        <f t="shared" si="35"/>
        <v>#REF!</v>
      </c>
      <c r="DS60" s="98" t="e">
        <f>SUM(LEN(#REF!)-LEN(SUBSTITUTE(#REF!,"- Documentado","")))/LEN("- Documentado")</f>
        <v>#REF!</v>
      </c>
      <c r="DT60" s="98" t="e">
        <f>SUM(LEN(#REF!)-LEN(SUBSTITUTE(#REF!,"- Documentado","")))/LEN("- Documentado")</f>
        <v>#REF!</v>
      </c>
      <c r="DU60" s="98" t="e">
        <f t="shared" si="36"/>
        <v>#REF!</v>
      </c>
      <c r="DV60" s="98" t="e">
        <f>SUM(LEN(#REF!)-LEN(SUBSTITUTE(#REF!,"- Continua","")))/LEN("- Continua")</f>
        <v>#REF!</v>
      </c>
      <c r="DW60" s="98" t="e">
        <f>SUM(LEN(#REF!)-LEN(SUBSTITUTE(#REF!,"- Continua","")))/LEN("- Continua")</f>
        <v>#REF!</v>
      </c>
      <c r="DX60" s="98" t="e">
        <f t="shared" si="37"/>
        <v>#REF!</v>
      </c>
      <c r="DY60" s="98" t="e">
        <f>SUM(LEN(#REF!)-LEN(SUBSTITUTE(#REF!,"- Con registro","")))/LEN("- Con registro")</f>
        <v>#REF!</v>
      </c>
      <c r="DZ60" s="98" t="e">
        <f>SUM(LEN(#REF!)-LEN(SUBSTITUTE(#REF!,"- Con registro","")))/LEN("- Con registro")</f>
        <v>#REF!</v>
      </c>
      <c r="EA60" s="98" t="e">
        <f t="shared" si="38"/>
        <v>#REF!</v>
      </c>
      <c r="EB60" s="101" t="e">
        <f t="shared" si="20"/>
        <v>#REF!</v>
      </c>
      <c r="EC60" s="101" t="e">
        <f t="shared" si="21"/>
        <v>#REF!</v>
      </c>
      <c r="ED60" s="129" t="e">
        <f t="shared" si="22"/>
        <v>#REF!</v>
      </c>
      <c r="EE60" s="149" t="e">
        <f t="shared" si="23"/>
        <v>#REF!</v>
      </c>
      <c r="EF60" s="149"/>
      <c r="EG60" s="149"/>
      <c r="EH60" s="149"/>
      <c r="EI60" s="149"/>
      <c r="EJ60" s="149"/>
      <c r="EK60" s="149"/>
      <c r="EL60" s="149"/>
      <c r="EM60" s="149"/>
      <c r="EN60" s="149"/>
      <c r="EP60" s="115">
        <f t="shared" si="24"/>
        <v>45273</v>
      </c>
      <c r="EQ60" s="116" t="str">
        <f t="shared" si="25"/>
        <v>13 de mayo de 2024</v>
      </c>
      <c r="ER60" s="98" t="str">
        <f t="shared" si="26"/>
        <v>Riesgos</v>
      </c>
      <c r="ES60" s="98" t="str">
        <f t="shared" si="39"/>
        <v>ID_210: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ET60" s="98" t="str">
        <f t="shared" si="40"/>
        <v>Ajuste en 
Establecimiento de controles
Tratamiento del riesgo en el Mapa de riesgos de Gestión del Talento Humano</v>
      </c>
      <c r="EU60" s="98" t="str">
        <f t="shared" si="41"/>
        <v>Solicitud de cambio realizada y aprobada por la Dirección de Talento Humano a través del Aplicativo DARUMA</v>
      </c>
    </row>
    <row r="61" spans="1:151" ht="399.95" customHeight="1" x14ac:dyDescent="0.2">
      <c r="A61" s="120" t="s">
        <v>1032</v>
      </c>
      <c r="B61" s="105" t="s">
        <v>1033</v>
      </c>
      <c r="C61" s="105" t="s">
        <v>1034</v>
      </c>
      <c r="D61" s="120" t="s">
        <v>1639</v>
      </c>
      <c r="E61" s="121" t="s">
        <v>91</v>
      </c>
      <c r="F61" s="105" t="s">
        <v>1035</v>
      </c>
      <c r="G61" s="121">
        <v>224</v>
      </c>
      <c r="H61" s="121" t="s">
        <v>1579</v>
      </c>
      <c r="I61" s="104" t="s">
        <v>1036</v>
      </c>
      <c r="J61" s="120" t="s">
        <v>36</v>
      </c>
      <c r="K61" s="121" t="s">
        <v>365</v>
      </c>
      <c r="L61" s="105" t="s">
        <v>110</v>
      </c>
      <c r="M61" s="111" t="s">
        <v>1037</v>
      </c>
      <c r="N61" s="105" t="s">
        <v>1038</v>
      </c>
      <c r="O61" s="105" t="s">
        <v>1039</v>
      </c>
      <c r="P61" s="105" t="s">
        <v>370</v>
      </c>
      <c r="Q61" s="105" t="s">
        <v>371</v>
      </c>
      <c r="R61" s="105" t="s">
        <v>372</v>
      </c>
      <c r="S61" s="105" t="s">
        <v>373</v>
      </c>
      <c r="T61" s="105" t="s">
        <v>374</v>
      </c>
      <c r="U61" s="122" t="s">
        <v>123</v>
      </c>
      <c r="V61" s="123">
        <v>0.4</v>
      </c>
      <c r="W61" s="122" t="s">
        <v>124</v>
      </c>
      <c r="X61" s="123">
        <v>0.4</v>
      </c>
      <c r="Y61" s="66" t="s">
        <v>86</v>
      </c>
      <c r="Z61" s="105" t="s">
        <v>1040</v>
      </c>
      <c r="AA61" s="122" t="s">
        <v>144</v>
      </c>
      <c r="AB61" s="127">
        <v>6.0479999999999999E-2</v>
      </c>
      <c r="AC61" s="122" t="s">
        <v>145</v>
      </c>
      <c r="AD61" s="127">
        <v>0.12656250000000002</v>
      </c>
      <c r="AE61" s="66" t="s">
        <v>376</v>
      </c>
      <c r="AF61" s="105" t="s">
        <v>377</v>
      </c>
      <c r="AG61" s="120" t="s">
        <v>378</v>
      </c>
      <c r="AH61" s="105" t="s">
        <v>379</v>
      </c>
      <c r="AI61" s="105" t="s">
        <v>379</v>
      </c>
      <c r="AJ61" s="105" t="s">
        <v>363</v>
      </c>
      <c r="AK61" s="105" t="s">
        <v>363</v>
      </c>
      <c r="AL61" s="105" t="s">
        <v>379</v>
      </c>
      <c r="AM61" s="105" t="s">
        <v>379</v>
      </c>
      <c r="AN61" s="105" t="s">
        <v>1041</v>
      </c>
      <c r="AO61" s="105" t="s">
        <v>1042</v>
      </c>
      <c r="AP61" s="105" t="s">
        <v>1043</v>
      </c>
      <c r="AQ61" s="106">
        <v>45261</v>
      </c>
      <c r="AR61" s="107" t="s">
        <v>383</v>
      </c>
      <c r="AS61" s="108" t="s">
        <v>1044</v>
      </c>
      <c r="AT61" s="109"/>
      <c r="AU61" s="110"/>
      <c r="AV61" s="111"/>
      <c r="AW61" s="109"/>
      <c r="AX61" s="107"/>
      <c r="AY61" s="108"/>
      <c r="AZ61" s="109"/>
      <c r="BA61" s="110"/>
      <c r="BB61" s="111"/>
      <c r="BC61" s="109"/>
      <c r="BD61" s="107"/>
      <c r="BE61" s="108"/>
      <c r="BF61" s="109"/>
      <c r="BG61" s="110"/>
      <c r="BH61" s="111"/>
      <c r="BI61" s="109"/>
      <c r="BJ61" s="107"/>
      <c r="BK61" s="108"/>
      <c r="BL61" s="109"/>
      <c r="BM61" s="110"/>
      <c r="BN61" s="111"/>
      <c r="BO61" s="109"/>
      <c r="BP61" s="107"/>
      <c r="BQ61" s="108"/>
      <c r="BR61" s="109"/>
      <c r="BS61" s="110"/>
      <c r="BT61" s="111"/>
      <c r="BU61" s="109"/>
      <c r="BV61" s="107"/>
      <c r="BW61" s="108"/>
      <c r="BX61" s="109"/>
      <c r="BY61" s="110"/>
      <c r="BZ61" s="112"/>
      <c r="CA61" s="2">
        <f t="shared" si="27"/>
        <v>33</v>
      </c>
      <c r="CB61" s="51" t="s">
        <v>1045</v>
      </c>
      <c r="CC61" s="51" t="s">
        <v>1046</v>
      </c>
      <c r="CD61" s="51" t="s">
        <v>1047</v>
      </c>
      <c r="CE61" s="51" t="s">
        <v>388</v>
      </c>
      <c r="CF61" s="51" t="s">
        <v>389</v>
      </c>
      <c r="CG61" s="51" t="s">
        <v>389</v>
      </c>
      <c r="CH61" s="51" t="s">
        <v>439</v>
      </c>
      <c r="CI61" s="51" t="s">
        <v>389</v>
      </c>
      <c r="CJ61" s="51" t="s">
        <v>392</v>
      </c>
      <c r="CK61" s="51"/>
      <c r="CL61" s="51" t="s">
        <v>392</v>
      </c>
      <c r="CM61" s="51" t="s">
        <v>392</v>
      </c>
      <c r="CN61" s="51" t="s">
        <v>392</v>
      </c>
      <c r="CO61" s="51" t="s">
        <v>392</v>
      </c>
      <c r="CP61" s="51" t="s">
        <v>392</v>
      </c>
      <c r="CQ61" s="51" t="s">
        <v>392</v>
      </c>
      <c r="CR61" s="51" t="s">
        <v>1048</v>
      </c>
      <c r="CS61" s="51" t="s">
        <v>392</v>
      </c>
      <c r="CT61" s="51" t="s">
        <v>392</v>
      </c>
      <c r="CU61" s="51" t="s">
        <v>392</v>
      </c>
      <c r="CV61" s="51" t="s">
        <v>392</v>
      </c>
      <c r="CW61" s="51" t="s">
        <v>392</v>
      </c>
      <c r="CX61" s="51" t="s">
        <v>392</v>
      </c>
      <c r="CZ61" s="102" t="str">
        <f t="shared" si="28"/>
        <v>Gestión de procesos</v>
      </c>
      <c r="DA61" s="152" t="str">
        <f t="shared" si="29"/>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v>
      </c>
      <c r="DB61" s="152"/>
      <c r="DC61" s="152"/>
      <c r="DD61" s="152"/>
      <c r="DE61" s="152"/>
      <c r="DF61" s="152"/>
      <c r="DG61" s="152"/>
      <c r="DH61" s="102" t="str">
        <f t="shared" si="30"/>
        <v>Moderado</v>
      </c>
      <c r="DI61" s="102" t="str">
        <f t="shared" si="31"/>
        <v>Bajo</v>
      </c>
      <c r="DK61" s="98" t="e">
        <f>SUM(LEN(#REF!)-LEN(SUBSTITUTE(#REF!,"- Preventivo","")))/LEN("- Preventivo")</f>
        <v>#REF!</v>
      </c>
      <c r="DL61" s="98" t="e">
        <f t="shared" si="32"/>
        <v>#REF!</v>
      </c>
      <c r="DM61" s="98" t="e">
        <f>SUM(LEN(#REF!)-LEN(SUBSTITUTE(#REF!,"- Detectivo","")))/LEN("- Detectivo")</f>
        <v>#REF!</v>
      </c>
      <c r="DN61" s="98" t="e">
        <f t="shared" si="33"/>
        <v>#REF!</v>
      </c>
      <c r="DO61" s="98" t="e">
        <f>SUM(LEN(#REF!)-LEN(SUBSTITUTE(#REF!,"- Correctivo","")))/LEN("- Correctivo")</f>
        <v>#REF!</v>
      </c>
      <c r="DP61" s="98" t="e">
        <f t="shared" si="34"/>
        <v>#REF!</v>
      </c>
      <c r="DQ61" s="98" t="e">
        <f t="shared" si="19"/>
        <v>#REF!</v>
      </c>
      <c r="DR61" s="98" t="e">
        <f t="shared" si="35"/>
        <v>#REF!</v>
      </c>
      <c r="DS61" s="98" t="e">
        <f>SUM(LEN(#REF!)-LEN(SUBSTITUTE(#REF!,"- Documentado","")))/LEN("- Documentado")</f>
        <v>#REF!</v>
      </c>
      <c r="DT61" s="98" t="e">
        <f>SUM(LEN(#REF!)-LEN(SUBSTITUTE(#REF!,"- Documentado","")))/LEN("- Documentado")</f>
        <v>#REF!</v>
      </c>
      <c r="DU61" s="98" t="e">
        <f t="shared" si="36"/>
        <v>#REF!</v>
      </c>
      <c r="DV61" s="98" t="e">
        <f>SUM(LEN(#REF!)-LEN(SUBSTITUTE(#REF!,"- Continua","")))/LEN("- Continua")</f>
        <v>#REF!</v>
      </c>
      <c r="DW61" s="98" t="e">
        <f>SUM(LEN(#REF!)-LEN(SUBSTITUTE(#REF!,"- Continua","")))/LEN("- Continua")</f>
        <v>#REF!</v>
      </c>
      <c r="DX61" s="98" t="e">
        <f t="shared" si="37"/>
        <v>#REF!</v>
      </c>
      <c r="DY61" s="98" t="e">
        <f>SUM(LEN(#REF!)-LEN(SUBSTITUTE(#REF!,"- Con registro","")))/LEN("- Con registro")</f>
        <v>#REF!</v>
      </c>
      <c r="DZ61" s="98" t="e">
        <f>SUM(LEN(#REF!)-LEN(SUBSTITUTE(#REF!,"- Con registro","")))/LEN("- Con registro")</f>
        <v>#REF!</v>
      </c>
      <c r="EA61" s="98" t="e">
        <f t="shared" si="38"/>
        <v>#REF!</v>
      </c>
      <c r="EB61" s="101" t="e">
        <f t="shared" si="20"/>
        <v>#REF!</v>
      </c>
      <c r="EC61" s="101" t="e">
        <f t="shared" si="21"/>
        <v>#REF!</v>
      </c>
      <c r="ED61" s="129" t="e">
        <f t="shared" si="22"/>
        <v>#REF!</v>
      </c>
      <c r="EE61" s="149" t="e">
        <f t="shared" si="23"/>
        <v>#REF!</v>
      </c>
      <c r="EF61" s="149"/>
      <c r="EG61" s="149"/>
      <c r="EH61" s="149"/>
      <c r="EI61" s="149"/>
      <c r="EJ61" s="149"/>
      <c r="EK61" s="149"/>
      <c r="EL61" s="149"/>
      <c r="EM61" s="149"/>
      <c r="EN61" s="149"/>
      <c r="EP61" s="115">
        <f t="shared" si="24"/>
        <v>45261</v>
      </c>
      <c r="EQ61" s="116" t="str">
        <f t="shared" si="25"/>
        <v>13 de mayo de 2024</v>
      </c>
      <c r="ER61" s="98" t="str">
        <f t="shared" si="26"/>
        <v>Riesgos</v>
      </c>
      <c r="ES61" s="98" t="str">
        <f t="shared" si="39"/>
        <v>ID_224: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v>
      </c>
      <c r="ET61" s="98" t="str">
        <f t="shared" si="40"/>
        <v>Ajuste en 
Análisis antes de controles
Establecimiento de controles
 en el Mapa de riesgos de Gestión Estratégica de Comunicación e Información</v>
      </c>
      <c r="EU61" s="98" t="str">
        <f t="shared" si="41"/>
        <v>Solicitud de cambio realizada y aprobada por la Oficina Consejería de Comunicaciones a través del Aplicativo DARUMA</v>
      </c>
    </row>
    <row r="62" spans="1:151" ht="399.95" customHeight="1" x14ac:dyDescent="0.2">
      <c r="A62" s="120" t="s">
        <v>1032</v>
      </c>
      <c r="B62" s="105" t="s">
        <v>1033</v>
      </c>
      <c r="C62" s="105" t="s">
        <v>1034</v>
      </c>
      <c r="D62" s="120" t="s">
        <v>1639</v>
      </c>
      <c r="E62" s="121" t="s">
        <v>91</v>
      </c>
      <c r="F62" s="105" t="s">
        <v>1049</v>
      </c>
      <c r="G62" s="121">
        <v>237</v>
      </c>
      <c r="H62" s="121" t="s">
        <v>1580</v>
      </c>
      <c r="I62" s="104" t="s">
        <v>1050</v>
      </c>
      <c r="J62" s="120" t="s">
        <v>36</v>
      </c>
      <c r="K62" s="121" t="s">
        <v>365</v>
      </c>
      <c r="L62" s="105" t="s">
        <v>1633</v>
      </c>
      <c r="M62" s="111" t="s">
        <v>1051</v>
      </c>
      <c r="N62" s="105" t="s">
        <v>1052</v>
      </c>
      <c r="O62" s="105" t="s">
        <v>1053</v>
      </c>
      <c r="P62" s="105" t="s">
        <v>370</v>
      </c>
      <c r="Q62" s="105" t="s">
        <v>371</v>
      </c>
      <c r="R62" s="105" t="s">
        <v>372</v>
      </c>
      <c r="S62" s="105" t="s">
        <v>373</v>
      </c>
      <c r="T62" s="105" t="s">
        <v>374</v>
      </c>
      <c r="U62" s="122" t="s">
        <v>102</v>
      </c>
      <c r="V62" s="123">
        <v>0.6</v>
      </c>
      <c r="W62" s="122" t="s">
        <v>79</v>
      </c>
      <c r="X62" s="123">
        <v>0.8</v>
      </c>
      <c r="Y62" s="66" t="s">
        <v>409</v>
      </c>
      <c r="Z62" s="105" t="s">
        <v>1054</v>
      </c>
      <c r="AA62" s="122" t="s">
        <v>144</v>
      </c>
      <c r="AB62" s="127">
        <v>0.1512</v>
      </c>
      <c r="AC62" s="122" t="s">
        <v>124</v>
      </c>
      <c r="AD62" s="127">
        <v>0.33750000000000002</v>
      </c>
      <c r="AE62" s="66" t="s">
        <v>376</v>
      </c>
      <c r="AF62" s="105" t="s">
        <v>377</v>
      </c>
      <c r="AG62" s="120" t="s">
        <v>378</v>
      </c>
      <c r="AH62" s="105" t="s">
        <v>379</v>
      </c>
      <c r="AI62" s="105" t="s">
        <v>379</v>
      </c>
      <c r="AJ62" s="105" t="s">
        <v>363</v>
      </c>
      <c r="AK62" s="105" t="s">
        <v>363</v>
      </c>
      <c r="AL62" s="105" t="s">
        <v>379</v>
      </c>
      <c r="AM62" s="105" t="s">
        <v>379</v>
      </c>
      <c r="AN62" s="105" t="s">
        <v>1055</v>
      </c>
      <c r="AO62" s="105" t="s">
        <v>1056</v>
      </c>
      <c r="AP62" s="105" t="s">
        <v>1057</v>
      </c>
      <c r="AQ62" s="106">
        <v>45261</v>
      </c>
      <c r="AR62" s="107" t="s">
        <v>383</v>
      </c>
      <c r="AS62" s="108" t="s">
        <v>1044</v>
      </c>
      <c r="AT62" s="109"/>
      <c r="AU62" s="110"/>
      <c r="AV62" s="111"/>
      <c r="AW62" s="109"/>
      <c r="AX62" s="107"/>
      <c r="AY62" s="108"/>
      <c r="AZ62" s="109"/>
      <c r="BA62" s="110"/>
      <c r="BB62" s="111"/>
      <c r="BC62" s="109"/>
      <c r="BD62" s="107"/>
      <c r="BE62" s="108"/>
      <c r="BF62" s="109"/>
      <c r="BG62" s="110"/>
      <c r="BH62" s="111"/>
      <c r="BI62" s="109"/>
      <c r="BJ62" s="107"/>
      <c r="BK62" s="108"/>
      <c r="BL62" s="109"/>
      <c r="BM62" s="110"/>
      <c r="BN62" s="111"/>
      <c r="BO62" s="109"/>
      <c r="BP62" s="107"/>
      <c r="BQ62" s="108"/>
      <c r="BR62" s="109"/>
      <c r="BS62" s="110"/>
      <c r="BT62" s="111"/>
      <c r="BU62" s="109"/>
      <c r="BV62" s="107"/>
      <c r="BW62" s="108"/>
      <c r="BX62" s="109"/>
      <c r="BY62" s="110"/>
      <c r="BZ62" s="112"/>
      <c r="CA62" s="2">
        <f t="shared" si="27"/>
        <v>33</v>
      </c>
      <c r="CB62" s="51" t="s">
        <v>1045</v>
      </c>
      <c r="CC62" s="51" t="s">
        <v>1046</v>
      </c>
      <c r="CD62" s="51" t="s">
        <v>1047</v>
      </c>
      <c r="CE62" s="51" t="s">
        <v>388</v>
      </c>
      <c r="CF62" s="51" t="s">
        <v>389</v>
      </c>
      <c r="CG62" s="51" t="s">
        <v>389</v>
      </c>
      <c r="CH62" s="51" t="s">
        <v>439</v>
      </c>
      <c r="CI62" s="51" t="s">
        <v>389</v>
      </c>
      <c r="CJ62" s="51" t="s">
        <v>392</v>
      </c>
      <c r="CK62" s="51"/>
      <c r="CL62" s="51" t="s">
        <v>392</v>
      </c>
      <c r="CM62" s="51" t="s">
        <v>392</v>
      </c>
      <c r="CN62" s="51" t="s">
        <v>392</v>
      </c>
      <c r="CO62" s="51" t="s">
        <v>392</v>
      </c>
      <c r="CP62" s="51" t="s">
        <v>392</v>
      </c>
      <c r="CQ62" s="51" t="s">
        <v>392</v>
      </c>
      <c r="CR62" s="51" t="s">
        <v>1058</v>
      </c>
      <c r="CS62" s="51" t="s">
        <v>392</v>
      </c>
      <c r="CT62" s="51" t="s">
        <v>392</v>
      </c>
      <c r="CU62" s="51" t="s">
        <v>392</v>
      </c>
      <c r="CV62" s="51" t="s">
        <v>392</v>
      </c>
      <c r="CW62" s="51" t="s">
        <v>392</v>
      </c>
      <c r="CX62" s="51" t="s">
        <v>392</v>
      </c>
      <c r="CZ62" s="102" t="str">
        <f t="shared" si="28"/>
        <v>Gestión de procesos</v>
      </c>
      <c r="DA62" s="152" t="str">
        <f t="shared" si="29"/>
        <v xml:space="preserve">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v>
      </c>
      <c r="DB62" s="152"/>
      <c r="DC62" s="152"/>
      <c r="DD62" s="152"/>
      <c r="DE62" s="152"/>
      <c r="DF62" s="152"/>
      <c r="DG62" s="152"/>
      <c r="DH62" s="102" t="str">
        <f t="shared" si="30"/>
        <v>Alto</v>
      </c>
      <c r="DI62" s="102" t="str">
        <f t="shared" si="31"/>
        <v>Bajo</v>
      </c>
      <c r="DK62" s="98" t="e">
        <f>SUM(LEN(#REF!)-LEN(SUBSTITUTE(#REF!,"- Preventivo","")))/LEN("- Preventivo")</f>
        <v>#REF!</v>
      </c>
      <c r="DL62" s="98" t="e">
        <f t="shared" si="32"/>
        <v>#REF!</v>
      </c>
      <c r="DM62" s="98" t="e">
        <f>SUM(LEN(#REF!)-LEN(SUBSTITUTE(#REF!,"- Detectivo","")))/LEN("- Detectivo")</f>
        <v>#REF!</v>
      </c>
      <c r="DN62" s="98" t="e">
        <f t="shared" si="33"/>
        <v>#REF!</v>
      </c>
      <c r="DO62" s="98" t="e">
        <f>SUM(LEN(#REF!)-LEN(SUBSTITUTE(#REF!,"- Correctivo","")))/LEN("- Correctivo")</f>
        <v>#REF!</v>
      </c>
      <c r="DP62" s="98" t="e">
        <f t="shared" si="34"/>
        <v>#REF!</v>
      </c>
      <c r="DQ62" s="98" t="e">
        <f t="shared" si="19"/>
        <v>#REF!</v>
      </c>
      <c r="DR62" s="98" t="e">
        <f t="shared" si="35"/>
        <v>#REF!</v>
      </c>
      <c r="DS62" s="98" t="e">
        <f>SUM(LEN(#REF!)-LEN(SUBSTITUTE(#REF!,"- Documentado","")))/LEN("- Documentado")</f>
        <v>#REF!</v>
      </c>
      <c r="DT62" s="98" t="e">
        <f>SUM(LEN(#REF!)-LEN(SUBSTITUTE(#REF!,"- Documentado","")))/LEN("- Documentado")</f>
        <v>#REF!</v>
      </c>
      <c r="DU62" s="98" t="e">
        <f t="shared" si="36"/>
        <v>#REF!</v>
      </c>
      <c r="DV62" s="98" t="e">
        <f>SUM(LEN(#REF!)-LEN(SUBSTITUTE(#REF!,"- Continua","")))/LEN("- Continua")</f>
        <v>#REF!</v>
      </c>
      <c r="DW62" s="98" t="e">
        <f>SUM(LEN(#REF!)-LEN(SUBSTITUTE(#REF!,"- Continua","")))/LEN("- Continua")</f>
        <v>#REF!</v>
      </c>
      <c r="DX62" s="98" t="e">
        <f t="shared" si="37"/>
        <v>#REF!</v>
      </c>
      <c r="DY62" s="98" t="e">
        <f>SUM(LEN(#REF!)-LEN(SUBSTITUTE(#REF!,"- Con registro","")))/LEN("- Con registro")</f>
        <v>#REF!</v>
      </c>
      <c r="DZ62" s="98" t="e">
        <f>SUM(LEN(#REF!)-LEN(SUBSTITUTE(#REF!,"- Con registro","")))/LEN("- Con registro")</f>
        <v>#REF!</v>
      </c>
      <c r="EA62" s="98" t="e">
        <f t="shared" si="38"/>
        <v>#REF!</v>
      </c>
      <c r="EB62" s="101" t="e">
        <f t="shared" si="20"/>
        <v>#REF!</v>
      </c>
      <c r="EC62" s="101" t="e">
        <f t="shared" si="21"/>
        <v>#REF!</v>
      </c>
      <c r="ED62" s="129" t="e">
        <f t="shared" si="22"/>
        <v>#REF!</v>
      </c>
      <c r="EE62" s="149" t="e">
        <f t="shared" si="23"/>
        <v>#REF!</v>
      </c>
      <c r="EF62" s="149"/>
      <c r="EG62" s="149"/>
      <c r="EH62" s="149"/>
      <c r="EI62" s="149"/>
      <c r="EJ62" s="149"/>
      <c r="EK62" s="149"/>
      <c r="EL62" s="149"/>
      <c r="EM62" s="149"/>
      <c r="EN62" s="149"/>
      <c r="EP62" s="115">
        <f t="shared" si="24"/>
        <v>45261</v>
      </c>
      <c r="EQ62" s="116" t="str">
        <f t="shared" si="25"/>
        <v>13 de mayo de 2024</v>
      </c>
      <c r="ER62" s="98" t="str">
        <f t="shared" si="26"/>
        <v>Riesgos</v>
      </c>
      <c r="ES62" s="98" t="str">
        <f t="shared" si="39"/>
        <v xml:space="preserve">ID_237: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v>
      </c>
      <c r="ET62" s="98" t="str">
        <f t="shared" si="40"/>
        <v>Ajuste en 
Análisis antes de controles
Establecimiento de controles
 en el Mapa de riesgos de Gestión Estratégica de Comunicación e Información</v>
      </c>
      <c r="EU62" s="98" t="str">
        <f t="shared" si="41"/>
        <v>Solicitud de cambio realizada y aprobada por la Oficina Consejería Distrital de Comunicaciones a través del Aplicativo DARUMA</v>
      </c>
    </row>
    <row r="63" spans="1:151" ht="399.95" customHeight="1" x14ac:dyDescent="0.2">
      <c r="A63" s="120" t="s">
        <v>1032</v>
      </c>
      <c r="B63" s="105" t="s">
        <v>1033</v>
      </c>
      <c r="C63" s="105" t="s">
        <v>1034</v>
      </c>
      <c r="D63" s="120" t="s">
        <v>1639</v>
      </c>
      <c r="E63" s="121" t="s">
        <v>91</v>
      </c>
      <c r="F63" s="105" t="s">
        <v>1645</v>
      </c>
      <c r="G63" s="121">
        <v>226</v>
      </c>
      <c r="H63" s="121" t="s">
        <v>1581</v>
      </c>
      <c r="I63" s="104" t="s">
        <v>1059</v>
      </c>
      <c r="J63" s="120" t="s">
        <v>36</v>
      </c>
      <c r="K63" s="121" t="s">
        <v>365</v>
      </c>
      <c r="L63" s="105" t="s">
        <v>1633</v>
      </c>
      <c r="M63" s="111" t="s">
        <v>1060</v>
      </c>
      <c r="N63" s="105" t="s">
        <v>1061</v>
      </c>
      <c r="O63" s="105" t="s">
        <v>1062</v>
      </c>
      <c r="P63" s="105" t="s">
        <v>370</v>
      </c>
      <c r="Q63" s="105" t="s">
        <v>371</v>
      </c>
      <c r="R63" s="105" t="s">
        <v>506</v>
      </c>
      <c r="S63" s="105" t="s">
        <v>427</v>
      </c>
      <c r="T63" s="105" t="s">
        <v>1063</v>
      </c>
      <c r="U63" s="122" t="s">
        <v>123</v>
      </c>
      <c r="V63" s="123">
        <v>0.4</v>
      </c>
      <c r="W63" s="122" t="s">
        <v>79</v>
      </c>
      <c r="X63" s="123">
        <v>0.8</v>
      </c>
      <c r="Y63" s="66" t="s">
        <v>409</v>
      </c>
      <c r="Z63" s="105" t="s">
        <v>1064</v>
      </c>
      <c r="AA63" s="122" t="s">
        <v>144</v>
      </c>
      <c r="AB63" s="127">
        <v>3.6287999999999994E-2</v>
      </c>
      <c r="AC63" s="122" t="s">
        <v>124</v>
      </c>
      <c r="AD63" s="127">
        <v>0.33750000000000002</v>
      </c>
      <c r="AE63" s="66" t="s">
        <v>376</v>
      </c>
      <c r="AF63" s="105" t="s">
        <v>377</v>
      </c>
      <c r="AG63" s="120" t="s">
        <v>378</v>
      </c>
      <c r="AH63" s="105" t="s">
        <v>379</v>
      </c>
      <c r="AI63" s="105" t="s">
        <v>379</v>
      </c>
      <c r="AJ63" s="105" t="s">
        <v>363</v>
      </c>
      <c r="AK63" s="105" t="s">
        <v>363</v>
      </c>
      <c r="AL63" s="105" t="s">
        <v>379</v>
      </c>
      <c r="AM63" s="105" t="s">
        <v>379</v>
      </c>
      <c r="AN63" s="105" t="s">
        <v>1065</v>
      </c>
      <c r="AO63" s="105" t="s">
        <v>1066</v>
      </c>
      <c r="AP63" s="105" t="s">
        <v>1067</v>
      </c>
      <c r="AQ63" s="106">
        <v>45261</v>
      </c>
      <c r="AR63" s="107" t="s">
        <v>383</v>
      </c>
      <c r="AS63" s="108" t="s">
        <v>1044</v>
      </c>
      <c r="AT63" s="109"/>
      <c r="AU63" s="110"/>
      <c r="AV63" s="111"/>
      <c r="AW63" s="109"/>
      <c r="AX63" s="107"/>
      <c r="AY63" s="108"/>
      <c r="AZ63" s="109"/>
      <c r="BA63" s="110"/>
      <c r="BB63" s="111"/>
      <c r="BC63" s="109"/>
      <c r="BD63" s="107"/>
      <c r="BE63" s="108"/>
      <c r="BF63" s="109"/>
      <c r="BG63" s="110"/>
      <c r="BH63" s="111"/>
      <c r="BI63" s="109"/>
      <c r="BJ63" s="107"/>
      <c r="BK63" s="108"/>
      <c r="BL63" s="109"/>
      <c r="BM63" s="110"/>
      <c r="BN63" s="111"/>
      <c r="BO63" s="109"/>
      <c r="BP63" s="107"/>
      <c r="BQ63" s="108"/>
      <c r="BR63" s="109"/>
      <c r="BS63" s="110"/>
      <c r="BT63" s="111"/>
      <c r="BU63" s="109"/>
      <c r="BV63" s="107"/>
      <c r="BW63" s="108"/>
      <c r="BX63" s="109"/>
      <c r="BY63" s="110"/>
      <c r="BZ63" s="112"/>
      <c r="CA63" s="2">
        <f t="shared" si="27"/>
        <v>33</v>
      </c>
      <c r="CB63" s="51" t="s">
        <v>1045</v>
      </c>
      <c r="CC63" s="51" t="s">
        <v>1046</v>
      </c>
      <c r="CD63" s="51" t="s">
        <v>1047</v>
      </c>
      <c r="CE63" s="51" t="s">
        <v>388</v>
      </c>
      <c r="CF63" s="51" t="s">
        <v>389</v>
      </c>
      <c r="CG63" s="51" t="s">
        <v>389</v>
      </c>
      <c r="CH63" s="51" t="s">
        <v>439</v>
      </c>
      <c r="CI63" s="51" t="s">
        <v>389</v>
      </c>
      <c r="CJ63" s="51" t="s">
        <v>392</v>
      </c>
      <c r="CK63" s="51"/>
      <c r="CL63" s="51" t="s">
        <v>392</v>
      </c>
      <c r="CM63" s="51" t="s">
        <v>392</v>
      </c>
      <c r="CN63" s="51" t="s">
        <v>392</v>
      </c>
      <c r="CO63" s="51" t="s">
        <v>392</v>
      </c>
      <c r="CP63" s="51" t="s">
        <v>392</v>
      </c>
      <c r="CQ63" s="51" t="s">
        <v>392</v>
      </c>
      <c r="CR63" s="51" t="s">
        <v>1068</v>
      </c>
      <c r="CS63" s="51" t="s">
        <v>392</v>
      </c>
      <c r="CT63" s="51" t="s">
        <v>392</v>
      </c>
      <c r="CU63" s="51" t="s">
        <v>392</v>
      </c>
      <c r="CV63" s="51" t="s">
        <v>392</v>
      </c>
      <c r="CW63" s="51" t="s">
        <v>392</v>
      </c>
      <c r="CX63" s="51" t="s">
        <v>392</v>
      </c>
      <c r="CZ63" s="102" t="str">
        <f t="shared" si="28"/>
        <v>Gestión de procesos</v>
      </c>
      <c r="DA63" s="152" t="str">
        <f t="shared" si="29"/>
        <v>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v>
      </c>
      <c r="DB63" s="152"/>
      <c r="DC63" s="152"/>
      <c r="DD63" s="152"/>
      <c r="DE63" s="152"/>
      <c r="DF63" s="152"/>
      <c r="DG63" s="152"/>
      <c r="DH63" s="102" t="str">
        <f t="shared" si="30"/>
        <v>Alto</v>
      </c>
      <c r="DI63" s="102" t="str">
        <f t="shared" si="31"/>
        <v>Bajo</v>
      </c>
      <c r="DK63" s="98" t="e">
        <f>SUM(LEN(#REF!)-LEN(SUBSTITUTE(#REF!,"- Preventivo","")))/LEN("- Preventivo")</f>
        <v>#REF!</v>
      </c>
      <c r="DL63" s="98" t="e">
        <f t="shared" si="32"/>
        <v>#REF!</v>
      </c>
      <c r="DM63" s="98" t="e">
        <f>SUM(LEN(#REF!)-LEN(SUBSTITUTE(#REF!,"- Detectivo","")))/LEN("- Detectivo")</f>
        <v>#REF!</v>
      </c>
      <c r="DN63" s="98" t="e">
        <f t="shared" si="33"/>
        <v>#REF!</v>
      </c>
      <c r="DO63" s="98" t="e">
        <f>SUM(LEN(#REF!)-LEN(SUBSTITUTE(#REF!,"- Correctivo","")))/LEN("- Correctivo")</f>
        <v>#REF!</v>
      </c>
      <c r="DP63" s="98" t="e">
        <f t="shared" si="34"/>
        <v>#REF!</v>
      </c>
      <c r="DQ63" s="98" t="e">
        <f t="shared" si="19"/>
        <v>#REF!</v>
      </c>
      <c r="DR63" s="98" t="e">
        <f t="shared" si="35"/>
        <v>#REF!</v>
      </c>
      <c r="DS63" s="98" t="e">
        <f>SUM(LEN(#REF!)-LEN(SUBSTITUTE(#REF!,"- Documentado","")))/LEN("- Documentado")</f>
        <v>#REF!</v>
      </c>
      <c r="DT63" s="98" t="e">
        <f>SUM(LEN(#REF!)-LEN(SUBSTITUTE(#REF!,"- Documentado","")))/LEN("- Documentado")</f>
        <v>#REF!</v>
      </c>
      <c r="DU63" s="98" t="e">
        <f t="shared" si="36"/>
        <v>#REF!</v>
      </c>
      <c r="DV63" s="98" t="e">
        <f>SUM(LEN(#REF!)-LEN(SUBSTITUTE(#REF!,"- Continua","")))/LEN("- Continua")</f>
        <v>#REF!</v>
      </c>
      <c r="DW63" s="98" t="e">
        <f>SUM(LEN(#REF!)-LEN(SUBSTITUTE(#REF!,"- Continua","")))/LEN("- Continua")</f>
        <v>#REF!</v>
      </c>
      <c r="DX63" s="98" t="e">
        <f t="shared" si="37"/>
        <v>#REF!</v>
      </c>
      <c r="DY63" s="98" t="e">
        <f>SUM(LEN(#REF!)-LEN(SUBSTITUTE(#REF!,"- Con registro","")))/LEN("- Con registro")</f>
        <v>#REF!</v>
      </c>
      <c r="DZ63" s="98" t="e">
        <f>SUM(LEN(#REF!)-LEN(SUBSTITUTE(#REF!,"- Con registro","")))/LEN("- Con registro")</f>
        <v>#REF!</v>
      </c>
      <c r="EA63" s="98" t="e">
        <f t="shared" si="38"/>
        <v>#REF!</v>
      </c>
      <c r="EB63" s="101" t="e">
        <f t="shared" si="20"/>
        <v>#REF!</v>
      </c>
      <c r="EC63" s="101" t="e">
        <f t="shared" si="21"/>
        <v>#REF!</v>
      </c>
      <c r="ED63" s="129" t="e">
        <f t="shared" si="22"/>
        <v>#REF!</v>
      </c>
      <c r="EE63" s="149" t="e">
        <f t="shared" si="23"/>
        <v>#REF!</v>
      </c>
      <c r="EF63" s="149"/>
      <c r="EG63" s="149"/>
      <c r="EH63" s="149"/>
      <c r="EI63" s="149"/>
      <c r="EJ63" s="149"/>
      <c r="EK63" s="149"/>
      <c r="EL63" s="149"/>
      <c r="EM63" s="149"/>
      <c r="EN63" s="149"/>
      <c r="EP63" s="115">
        <f t="shared" si="24"/>
        <v>45261</v>
      </c>
      <c r="EQ63" s="116" t="str">
        <f t="shared" si="25"/>
        <v>13 de mayo de 2024</v>
      </c>
      <c r="ER63" s="98" t="str">
        <f t="shared" si="26"/>
        <v>Riesgos</v>
      </c>
      <c r="ES63" s="98" t="str">
        <f t="shared" si="39"/>
        <v>ID_226: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v>
      </c>
      <c r="ET63" s="98" t="str">
        <f t="shared" si="40"/>
        <v>Ajuste en 
Análisis antes de controles
Establecimiento de controles
 en el Mapa de riesgos de Gestión Estratégica de Comunicación e Información</v>
      </c>
      <c r="EU63" s="98" t="str">
        <f t="shared" si="41"/>
        <v>Solicitud de cambio realizada y aprobada por la Oficina Consejería Distrital de Comunicaciones a través del Aplicativo DARUMA</v>
      </c>
    </row>
    <row r="64" spans="1:151" ht="399.95" customHeight="1" x14ac:dyDescent="0.2">
      <c r="A64" s="120" t="s">
        <v>1032</v>
      </c>
      <c r="B64" s="105" t="s">
        <v>1033</v>
      </c>
      <c r="C64" s="105" t="s">
        <v>1034</v>
      </c>
      <c r="D64" s="120" t="s">
        <v>1639</v>
      </c>
      <c r="E64" s="121" t="s">
        <v>91</v>
      </c>
      <c r="F64" s="105" t="s">
        <v>1069</v>
      </c>
      <c r="G64" s="121">
        <v>227</v>
      </c>
      <c r="H64" s="121" t="s">
        <v>1582</v>
      </c>
      <c r="I64" s="104" t="s">
        <v>1070</v>
      </c>
      <c r="J64" s="120" t="s">
        <v>36</v>
      </c>
      <c r="K64" s="121" t="s">
        <v>365</v>
      </c>
      <c r="L64" s="105" t="s">
        <v>1633</v>
      </c>
      <c r="M64" s="111" t="s">
        <v>1071</v>
      </c>
      <c r="N64" s="105" t="s">
        <v>1072</v>
      </c>
      <c r="O64" s="105" t="s">
        <v>1073</v>
      </c>
      <c r="P64" s="105" t="s">
        <v>370</v>
      </c>
      <c r="Q64" s="105" t="s">
        <v>1074</v>
      </c>
      <c r="R64" s="105" t="s">
        <v>506</v>
      </c>
      <c r="S64" s="105" t="s">
        <v>373</v>
      </c>
      <c r="T64" s="105" t="s">
        <v>374</v>
      </c>
      <c r="U64" s="122" t="s">
        <v>102</v>
      </c>
      <c r="V64" s="123">
        <v>0.6</v>
      </c>
      <c r="W64" s="122" t="s">
        <v>103</v>
      </c>
      <c r="X64" s="123">
        <v>0.6</v>
      </c>
      <c r="Y64" s="66" t="s">
        <v>86</v>
      </c>
      <c r="Z64" s="105" t="s">
        <v>1075</v>
      </c>
      <c r="AA64" s="122" t="s">
        <v>144</v>
      </c>
      <c r="AB64" s="127">
        <v>0.1512</v>
      </c>
      <c r="AC64" s="122" t="s">
        <v>124</v>
      </c>
      <c r="AD64" s="127">
        <v>0.33749999999999997</v>
      </c>
      <c r="AE64" s="66" t="s">
        <v>376</v>
      </c>
      <c r="AF64" s="105" t="s">
        <v>377</v>
      </c>
      <c r="AG64" s="120" t="s">
        <v>378</v>
      </c>
      <c r="AH64" s="105" t="s">
        <v>379</v>
      </c>
      <c r="AI64" s="105" t="s">
        <v>379</v>
      </c>
      <c r="AJ64" s="105" t="s">
        <v>363</v>
      </c>
      <c r="AK64" s="105" t="s">
        <v>363</v>
      </c>
      <c r="AL64" s="105" t="s">
        <v>379</v>
      </c>
      <c r="AM64" s="105" t="s">
        <v>379</v>
      </c>
      <c r="AN64" s="105" t="s">
        <v>1076</v>
      </c>
      <c r="AO64" s="105" t="s">
        <v>1077</v>
      </c>
      <c r="AP64" s="105" t="s">
        <v>1078</v>
      </c>
      <c r="AQ64" s="106">
        <v>45261</v>
      </c>
      <c r="AR64" s="107" t="s">
        <v>965</v>
      </c>
      <c r="AS64" s="108" t="s">
        <v>1079</v>
      </c>
      <c r="AT64" s="109"/>
      <c r="AU64" s="110"/>
      <c r="AV64" s="111"/>
      <c r="AW64" s="109"/>
      <c r="AX64" s="107"/>
      <c r="AY64" s="108"/>
      <c r="AZ64" s="109"/>
      <c r="BA64" s="110"/>
      <c r="BB64" s="111"/>
      <c r="BC64" s="109"/>
      <c r="BD64" s="107"/>
      <c r="BE64" s="108"/>
      <c r="BF64" s="109"/>
      <c r="BG64" s="110"/>
      <c r="BH64" s="111"/>
      <c r="BI64" s="109"/>
      <c r="BJ64" s="107"/>
      <c r="BK64" s="108"/>
      <c r="BL64" s="109"/>
      <c r="BM64" s="110"/>
      <c r="BN64" s="111"/>
      <c r="BO64" s="109"/>
      <c r="BP64" s="107"/>
      <c r="BQ64" s="108"/>
      <c r="BR64" s="109"/>
      <c r="BS64" s="110"/>
      <c r="BT64" s="111"/>
      <c r="BU64" s="109"/>
      <c r="BV64" s="107"/>
      <c r="BW64" s="108"/>
      <c r="BX64" s="109"/>
      <c r="BY64" s="110"/>
      <c r="BZ64" s="112"/>
      <c r="CA64" s="2">
        <f t="shared" si="27"/>
        <v>33</v>
      </c>
      <c r="CB64" s="51" t="s">
        <v>1045</v>
      </c>
      <c r="CC64" s="51" t="s">
        <v>1046</v>
      </c>
      <c r="CD64" s="51" t="s">
        <v>1047</v>
      </c>
      <c r="CE64" s="51" t="s">
        <v>388</v>
      </c>
      <c r="CF64" s="51" t="s">
        <v>389</v>
      </c>
      <c r="CG64" s="51" t="s">
        <v>389</v>
      </c>
      <c r="CH64" s="51" t="s">
        <v>439</v>
      </c>
      <c r="CI64" s="51" t="s">
        <v>389</v>
      </c>
      <c r="CJ64" s="51" t="s">
        <v>392</v>
      </c>
      <c r="CK64" s="51"/>
      <c r="CL64" s="51" t="s">
        <v>392</v>
      </c>
      <c r="CM64" s="51" t="s">
        <v>392</v>
      </c>
      <c r="CN64" s="51" t="s">
        <v>392</v>
      </c>
      <c r="CO64" s="51" t="s">
        <v>392</v>
      </c>
      <c r="CP64" s="51" t="s">
        <v>392</v>
      </c>
      <c r="CQ64" s="51" t="s">
        <v>392</v>
      </c>
      <c r="CR64" s="51" t="s">
        <v>1080</v>
      </c>
      <c r="CS64" s="51" t="s">
        <v>392</v>
      </c>
      <c r="CT64" s="51" t="s">
        <v>392</v>
      </c>
      <c r="CU64" s="51" t="s">
        <v>392</v>
      </c>
      <c r="CV64" s="51" t="s">
        <v>392</v>
      </c>
      <c r="CW64" s="51" t="s">
        <v>392</v>
      </c>
      <c r="CX64" s="51" t="s">
        <v>392</v>
      </c>
      <c r="CZ64" s="102" t="str">
        <f t="shared" si="28"/>
        <v>Gestión de procesos</v>
      </c>
      <c r="DA64" s="152" t="str">
        <f t="shared" si="29"/>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v>
      </c>
      <c r="DB64" s="152"/>
      <c r="DC64" s="152"/>
      <c r="DD64" s="152"/>
      <c r="DE64" s="152"/>
      <c r="DF64" s="152"/>
      <c r="DG64" s="152"/>
      <c r="DH64" s="102" t="str">
        <f t="shared" si="30"/>
        <v>Moderado</v>
      </c>
      <c r="DI64" s="102" t="str">
        <f t="shared" si="31"/>
        <v>Bajo</v>
      </c>
      <c r="DK64" s="98" t="e">
        <f>SUM(LEN(#REF!)-LEN(SUBSTITUTE(#REF!,"- Preventivo","")))/LEN("- Preventivo")</f>
        <v>#REF!</v>
      </c>
      <c r="DL64" s="98" t="e">
        <f t="shared" si="32"/>
        <v>#REF!</v>
      </c>
      <c r="DM64" s="98" t="e">
        <f>SUM(LEN(#REF!)-LEN(SUBSTITUTE(#REF!,"- Detectivo","")))/LEN("- Detectivo")</f>
        <v>#REF!</v>
      </c>
      <c r="DN64" s="98" t="e">
        <f t="shared" si="33"/>
        <v>#REF!</v>
      </c>
      <c r="DO64" s="98" t="e">
        <f>SUM(LEN(#REF!)-LEN(SUBSTITUTE(#REF!,"- Correctivo","")))/LEN("- Correctivo")</f>
        <v>#REF!</v>
      </c>
      <c r="DP64" s="98" t="e">
        <f t="shared" si="34"/>
        <v>#REF!</v>
      </c>
      <c r="DQ64" s="98" t="e">
        <f t="shared" si="19"/>
        <v>#REF!</v>
      </c>
      <c r="DR64" s="98" t="e">
        <f t="shared" si="35"/>
        <v>#REF!</v>
      </c>
      <c r="DS64" s="98" t="e">
        <f>SUM(LEN(#REF!)-LEN(SUBSTITUTE(#REF!,"- Documentado","")))/LEN("- Documentado")</f>
        <v>#REF!</v>
      </c>
      <c r="DT64" s="98" t="e">
        <f>SUM(LEN(#REF!)-LEN(SUBSTITUTE(#REF!,"- Documentado","")))/LEN("- Documentado")</f>
        <v>#REF!</v>
      </c>
      <c r="DU64" s="98" t="e">
        <f t="shared" si="36"/>
        <v>#REF!</v>
      </c>
      <c r="DV64" s="98" t="e">
        <f>SUM(LEN(#REF!)-LEN(SUBSTITUTE(#REF!,"- Continua","")))/LEN("- Continua")</f>
        <v>#REF!</v>
      </c>
      <c r="DW64" s="98" t="e">
        <f>SUM(LEN(#REF!)-LEN(SUBSTITUTE(#REF!,"- Continua","")))/LEN("- Continua")</f>
        <v>#REF!</v>
      </c>
      <c r="DX64" s="98" t="e">
        <f t="shared" si="37"/>
        <v>#REF!</v>
      </c>
      <c r="DY64" s="98" t="e">
        <f>SUM(LEN(#REF!)-LEN(SUBSTITUTE(#REF!,"- Con registro","")))/LEN("- Con registro")</f>
        <v>#REF!</v>
      </c>
      <c r="DZ64" s="98" t="e">
        <f>SUM(LEN(#REF!)-LEN(SUBSTITUTE(#REF!,"- Con registro","")))/LEN("- Con registro")</f>
        <v>#REF!</v>
      </c>
      <c r="EA64" s="98" t="e">
        <f t="shared" si="38"/>
        <v>#REF!</v>
      </c>
      <c r="EB64" s="101" t="e">
        <f t="shared" si="20"/>
        <v>#REF!</v>
      </c>
      <c r="EC64" s="101" t="e">
        <f t="shared" si="21"/>
        <v>#REF!</v>
      </c>
      <c r="ED64" s="129" t="e">
        <f t="shared" si="22"/>
        <v>#REF!</v>
      </c>
      <c r="EE64" s="149" t="e">
        <f t="shared" si="23"/>
        <v>#REF!</v>
      </c>
      <c r="EF64" s="149"/>
      <c r="EG64" s="149"/>
      <c r="EH64" s="149"/>
      <c r="EI64" s="149"/>
      <c r="EJ64" s="149"/>
      <c r="EK64" s="149"/>
      <c r="EL64" s="149"/>
      <c r="EM64" s="149"/>
      <c r="EN64" s="149"/>
      <c r="EP64" s="115">
        <f t="shared" si="24"/>
        <v>45261</v>
      </c>
      <c r="EQ64" s="116" t="str">
        <f t="shared" si="25"/>
        <v>13 de mayo de 2024</v>
      </c>
      <c r="ER64" s="98" t="str">
        <f t="shared" si="26"/>
        <v>Riesgos</v>
      </c>
      <c r="ES64" s="98" t="str">
        <f t="shared" si="39"/>
        <v>ID_227: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v>
      </c>
      <c r="ET64" s="98" t="str">
        <f t="shared" si="40"/>
        <v>Ajuste en 
Análisis antes de controles
Establecimiento de controles
Evaluación de controles
 en el Mapa de riesgos de Gestión Estratégica de Comunicación e Información</v>
      </c>
      <c r="EU64" s="98" t="str">
        <f t="shared" si="41"/>
        <v>Solicitud de cambio realizada y aprobada por la Oficina Consejería Distrital de Comunicaciones a través del Aplicativo DARUMA</v>
      </c>
    </row>
    <row r="65" spans="1:151" ht="399.95" customHeight="1" x14ac:dyDescent="0.2">
      <c r="A65" s="120" t="s">
        <v>1032</v>
      </c>
      <c r="B65" s="105" t="s">
        <v>1033</v>
      </c>
      <c r="C65" s="105" t="s">
        <v>1034</v>
      </c>
      <c r="D65" s="120" t="s">
        <v>1639</v>
      </c>
      <c r="E65" s="121" t="s">
        <v>91</v>
      </c>
      <c r="F65" s="105" t="s">
        <v>1646</v>
      </c>
      <c r="G65" s="121">
        <v>228</v>
      </c>
      <c r="H65" s="121" t="s">
        <v>1583</v>
      </c>
      <c r="I65" s="104" t="s">
        <v>1081</v>
      </c>
      <c r="J65" s="120" t="s">
        <v>36</v>
      </c>
      <c r="K65" s="121" t="s">
        <v>365</v>
      </c>
      <c r="L65" s="105" t="s">
        <v>1633</v>
      </c>
      <c r="M65" s="111" t="s">
        <v>1082</v>
      </c>
      <c r="N65" s="105" t="s">
        <v>1083</v>
      </c>
      <c r="O65" s="105" t="s">
        <v>1084</v>
      </c>
      <c r="P65" s="105" t="s">
        <v>370</v>
      </c>
      <c r="Q65" s="105" t="s">
        <v>371</v>
      </c>
      <c r="R65" s="105" t="s">
        <v>372</v>
      </c>
      <c r="S65" s="105" t="s">
        <v>427</v>
      </c>
      <c r="T65" s="105" t="s">
        <v>1063</v>
      </c>
      <c r="U65" s="122" t="s">
        <v>144</v>
      </c>
      <c r="V65" s="123">
        <v>0.2</v>
      </c>
      <c r="W65" s="122" t="s">
        <v>103</v>
      </c>
      <c r="X65" s="123">
        <v>0.6</v>
      </c>
      <c r="Y65" s="66" t="s">
        <v>86</v>
      </c>
      <c r="Z65" s="105" t="s">
        <v>1085</v>
      </c>
      <c r="AA65" s="122" t="s">
        <v>144</v>
      </c>
      <c r="AB65" s="127">
        <v>0.12</v>
      </c>
      <c r="AC65" s="122" t="s">
        <v>124</v>
      </c>
      <c r="AD65" s="127">
        <v>0.33749999999999997</v>
      </c>
      <c r="AE65" s="66" t="s">
        <v>376</v>
      </c>
      <c r="AF65" s="105" t="s">
        <v>377</v>
      </c>
      <c r="AG65" s="120" t="s">
        <v>378</v>
      </c>
      <c r="AH65" s="124" t="s">
        <v>379</v>
      </c>
      <c r="AI65" s="124" t="s">
        <v>379</v>
      </c>
      <c r="AJ65" s="124" t="s">
        <v>363</v>
      </c>
      <c r="AK65" s="124" t="s">
        <v>363</v>
      </c>
      <c r="AL65" s="124" t="s">
        <v>379</v>
      </c>
      <c r="AM65" s="124" t="s">
        <v>379</v>
      </c>
      <c r="AN65" s="105" t="s">
        <v>1086</v>
      </c>
      <c r="AO65" s="105" t="s">
        <v>1087</v>
      </c>
      <c r="AP65" s="105" t="s">
        <v>1088</v>
      </c>
      <c r="AQ65" s="106">
        <v>45261</v>
      </c>
      <c r="AR65" s="107" t="s">
        <v>383</v>
      </c>
      <c r="AS65" s="108" t="s">
        <v>1044</v>
      </c>
      <c r="AT65" s="109"/>
      <c r="AU65" s="110"/>
      <c r="AV65" s="111"/>
      <c r="AW65" s="109"/>
      <c r="AX65" s="107"/>
      <c r="AY65" s="108"/>
      <c r="AZ65" s="109"/>
      <c r="BA65" s="110"/>
      <c r="BB65" s="111"/>
      <c r="BC65" s="109"/>
      <c r="BD65" s="107"/>
      <c r="BE65" s="108"/>
      <c r="BF65" s="109"/>
      <c r="BG65" s="110"/>
      <c r="BH65" s="111"/>
      <c r="BI65" s="109"/>
      <c r="BJ65" s="107"/>
      <c r="BK65" s="108"/>
      <c r="BL65" s="109"/>
      <c r="BM65" s="110"/>
      <c r="BN65" s="111"/>
      <c r="BO65" s="109"/>
      <c r="BP65" s="107"/>
      <c r="BQ65" s="108"/>
      <c r="BR65" s="109"/>
      <c r="BS65" s="110"/>
      <c r="BT65" s="111"/>
      <c r="BU65" s="109"/>
      <c r="BV65" s="107"/>
      <c r="BW65" s="108"/>
      <c r="BX65" s="109"/>
      <c r="BY65" s="110"/>
      <c r="BZ65" s="112"/>
      <c r="CA65" s="2">
        <f t="shared" si="27"/>
        <v>33</v>
      </c>
      <c r="CB65" s="51" t="s">
        <v>1045</v>
      </c>
      <c r="CC65" s="51" t="s">
        <v>1046</v>
      </c>
      <c r="CD65" s="51" t="s">
        <v>1047</v>
      </c>
      <c r="CE65" s="51" t="s">
        <v>388</v>
      </c>
      <c r="CF65" s="51" t="s">
        <v>389</v>
      </c>
      <c r="CG65" s="51" t="s">
        <v>389</v>
      </c>
      <c r="CH65" s="51" t="s">
        <v>439</v>
      </c>
      <c r="CI65" s="51" t="s">
        <v>389</v>
      </c>
      <c r="CJ65" s="51" t="s">
        <v>392</v>
      </c>
      <c r="CK65" s="51"/>
      <c r="CL65" s="51" t="s">
        <v>392</v>
      </c>
      <c r="CM65" s="51" t="s">
        <v>392</v>
      </c>
      <c r="CN65" s="51" t="s">
        <v>392</v>
      </c>
      <c r="CO65" s="51" t="s">
        <v>392</v>
      </c>
      <c r="CP65" s="51" t="s">
        <v>392</v>
      </c>
      <c r="CQ65" s="51" t="s">
        <v>392</v>
      </c>
      <c r="CR65" s="51" t="s">
        <v>1089</v>
      </c>
      <c r="CS65" s="51" t="s">
        <v>392</v>
      </c>
      <c r="CT65" s="51" t="s">
        <v>392</v>
      </c>
      <c r="CU65" s="51" t="s">
        <v>392</v>
      </c>
      <c r="CV65" s="51" t="s">
        <v>392</v>
      </c>
      <c r="CW65" s="51" t="s">
        <v>392</v>
      </c>
      <c r="CX65" s="51" t="s">
        <v>392</v>
      </c>
      <c r="CZ65" s="102" t="str">
        <f t="shared" si="28"/>
        <v>Gestión de procesos</v>
      </c>
      <c r="DA65" s="152" t="str">
        <f t="shared" si="29"/>
        <v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v>
      </c>
      <c r="DB65" s="152"/>
      <c r="DC65" s="152"/>
      <c r="DD65" s="152"/>
      <c r="DE65" s="152"/>
      <c r="DF65" s="152"/>
      <c r="DG65" s="152"/>
      <c r="DH65" s="102" t="str">
        <f t="shared" si="30"/>
        <v>Moderado</v>
      </c>
      <c r="DI65" s="102" t="str">
        <f t="shared" si="31"/>
        <v>Bajo</v>
      </c>
      <c r="DK65" s="98" t="e">
        <f>SUM(LEN(#REF!)-LEN(SUBSTITUTE(#REF!,"- Preventivo","")))/LEN("- Preventivo")</f>
        <v>#REF!</v>
      </c>
      <c r="DL65" s="98" t="e">
        <f t="shared" si="32"/>
        <v>#REF!</v>
      </c>
      <c r="DM65" s="98" t="e">
        <f>SUM(LEN(#REF!)-LEN(SUBSTITUTE(#REF!,"- Detectivo","")))/LEN("- Detectivo")</f>
        <v>#REF!</v>
      </c>
      <c r="DN65" s="98" t="e">
        <f t="shared" si="33"/>
        <v>#REF!</v>
      </c>
      <c r="DO65" s="98" t="e">
        <f>SUM(LEN(#REF!)-LEN(SUBSTITUTE(#REF!,"- Correctivo","")))/LEN("- Correctivo")</f>
        <v>#REF!</v>
      </c>
      <c r="DP65" s="98" t="e">
        <f t="shared" si="34"/>
        <v>#REF!</v>
      </c>
      <c r="DQ65" s="98" t="e">
        <f t="shared" si="19"/>
        <v>#REF!</v>
      </c>
      <c r="DR65" s="98" t="e">
        <f t="shared" si="35"/>
        <v>#REF!</v>
      </c>
      <c r="DS65" s="98" t="e">
        <f>SUM(LEN(#REF!)-LEN(SUBSTITUTE(#REF!,"- Documentado","")))/LEN("- Documentado")</f>
        <v>#REF!</v>
      </c>
      <c r="DT65" s="98" t="e">
        <f>SUM(LEN(#REF!)-LEN(SUBSTITUTE(#REF!,"- Documentado","")))/LEN("- Documentado")</f>
        <v>#REF!</v>
      </c>
      <c r="DU65" s="98" t="e">
        <f t="shared" si="36"/>
        <v>#REF!</v>
      </c>
      <c r="DV65" s="98" t="e">
        <f>SUM(LEN(#REF!)-LEN(SUBSTITUTE(#REF!,"- Continua","")))/LEN("- Continua")</f>
        <v>#REF!</v>
      </c>
      <c r="DW65" s="98" t="e">
        <f>SUM(LEN(#REF!)-LEN(SUBSTITUTE(#REF!,"- Continua","")))/LEN("- Continua")</f>
        <v>#REF!</v>
      </c>
      <c r="DX65" s="98" t="e">
        <f t="shared" si="37"/>
        <v>#REF!</v>
      </c>
      <c r="DY65" s="98" t="e">
        <f>SUM(LEN(#REF!)-LEN(SUBSTITUTE(#REF!,"- Con registro","")))/LEN("- Con registro")</f>
        <v>#REF!</v>
      </c>
      <c r="DZ65" s="98" t="e">
        <f>SUM(LEN(#REF!)-LEN(SUBSTITUTE(#REF!,"- Con registro","")))/LEN("- Con registro")</f>
        <v>#REF!</v>
      </c>
      <c r="EA65" s="98" t="e">
        <f t="shared" si="38"/>
        <v>#REF!</v>
      </c>
      <c r="EB65" s="101" t="e">
        <f t="shared" si="20"/>
        <v>#REF!</v>
      </c>
      <c r="EC65" s="101" t="e">
        <f t="shared" si="21"/>
        <v>#REF!</v>
      </c>
      <c r="ED65" s="129" t="e">
        <f t="shared" si="22"/>
        <v>#REF!</v>
      </c>
      <c r="EE65" s="149" t="e">
        <f t="shared" si="23"/>
        <v>#REF!</v>
      </c>
      <c r="EF65" s="149"/>
      <c r="EG65" s="149"/>
      <c r="EH65" s="149"/>
      <c r="EI65" s="149"/>
      <c r="EJ65" s="149"/>
      <c r="EK65" s="149"/>
      <c r="EL65" s="149"/>
      <c r="EM65" s="149"/>
      <c r="EN65" s="149"/>
      <c r="EP65" s="115">
        <f t="shared" si="24"/>
        <v>45261</v>
      </c>
      <c r="EQ65" s="116" t="str">
        <f t="shared" si="25"/>
        <v>13 de mayo de 2024</v>
      </c>
      <c r="ER65" s="98" t="str">
        <f t="shared" si="26"/>
        <v>Riesgos</v>
      </c>
      <c r="ES65" s="98" t="str">
        <f t="shared" si="39"/>
        <v xml:space="preserve">ID_228: Posibilidad de afectación económica (o presupuestal) por incumplimiento en la generación de lineamientos distritales en materia de comunicación pública, debido a debilidades en la definición, alcance y formalización de los mismos hacia las entidades distritales. </v>
      </c>
      <c r="ET65" s="98" t="str">
        <f t="shared" si="40"/>
        <v>Ajuste en 
Análisis antes de controles
Establecimiento de controles
 en el Mapa de riesgos de Gestión Estratégica de Comunicación e Información</v>
      </c>
      <c r="EU65" s="98" t="str">
        <f t="shared" si="41"/>
        <v>Solicitud de cambio realizada y aprobada por la Oficina Consejería Distrital de Comunicaciones a través del Aplicativo DARUMA</v>
      </c>
    </row>
    <row r="66" spans="1:151" ht="399.95" customHeight="1" x14ac:dyDescent="0.2">
      <c r="A66" s="120" t="s">
        <v>1032</v>
      </c>
      <c r="B66" s="105" t="s">
        <v>1033</v>
      </c>
      <c r="C66" s="105" t="s">
        <v>1034</v>
      </c>
      <c r="D66" s="120" t="s">
        <v>1639</v>
      </c>
      <c r="E66" s="121" t="s">
        <v>91</v>
      </c>
      <c r="F66" s="105" t="s">
        <v>1647</v>
      </c>
      <c r="G66" s="121">
        <v>229</v>
      </c>
      <c r="H66" s="121" t="s">
        <v>1584</v>
      </c>
      <c r="I66" s="104" t="s">
        <v>1090</v>
      </c>
      <c r="J66" s="120" t="s">
        <v>36</v>
      </c>
      <c r="K66" s="121" t="s">
        <v>365</v>
      </c>
      <c r="L66" s="105" t="s">
        <v>1633</v>
      </c>
      <c r="M66" s="111" t="s">
        <v>1091</v>
      </c>
      <c r="N66" s="105" t="s">
        <v>1092</v>
      </c>
      <c r="O66" s="105" t="s">
        <v>1093</v>
      </c>
      <c r="P66" s="105" t="s">
        <v>370</v>
      </c>
      <c r="Q66" s="105" t="s">
        <v>371</v>
      </c>
      <c r="R66" s="105" t="s">
        <v>372</v>
      </c>
      <c r="S66" s="105" t="s">
        <v>427</v>
      </c>
      <c r="T66" s="105" t="s">
        <v>1063</v>
      </c>
      <c r="U66" s="122" t="s">
        <v>123</v>
      </c>
      <c r="V66" s="123">
        <v>0.4</v>
      </c>
      <c r="W66" s="122" t="s">
        <v>79</v>
      </c>
      <c r="X66" s="123">
        <v>0.8</v>
      </c>
      <c r="Y66" s="66" t="s">
        <v>409</v>
      </c>
      <c r="Z66" s="105" t="s">
        <v>1094</v>
      </c>
      <c r="AA66" s="122" t="s">
        <v>144</v>
      </c>
      <c r="AB66" s="127">
        <v>0.1008</v>
      </c>
      <c r="AC66" s="122" t="s">
        <v>124</v>
      </c>
      <c r="AD66" s="127">
        <v>0.33750000000000002</v>
      </c>
      <c r="AE66" s="66" t="s">
        <v>376</v>
      </c>
      <c r="AF66" s="105" t="s">
        <v>377</v>
      </c>
      <c r="AG66" s="120" t="s">
        <v>378</v>
      </c>
      <c r="AH66" s="124" t="s">
        <v>379</v>
      </c>
      <c r="AI66" s="124" t="s">
        <v>379</v>
      </c>
      <c r="AJ66" s="124" t="s">
        <v>363</v>
      </c>
      <c r="AK66" s="124" t="s">
        <v>363</v>
      </c>
      <c r="AL66" s="124" t="s">
        <v>379</v>
      </c>
      <c r="AM66" s="124" t="s">
        <v>379</v>
      </c>
      <c r="AN66" s="105" t="s">
        <v>1095</v>
      </c>
      <c r="AO66" s="105" t="s">
        <v>1096</v>
      </c>
      <c r="AP66" s="105" t="s">
        <v>1097</v>
      </c>
      <c r="AQ66" s="106">
        <v>45261</v>
      </c>
      <c r="AR66" s="107" t="s">
        <v>640</v>
      </c>
      <c r="AS66" s="108" t="s">
        <v>1079</v>
      </c>
      <c r="AT66" s="109"/>
      <c r="AU66" s="110"/>
      <c r="AV66" s="111"/>
      <c r="AW66" s="109"/>
      <c r="AX66" s="107"/>
      <c r="AY66" s="108"/>
      <c r="AZ66" s="109"/>
      <c r="BA66" s="110"/>
      <c r="BB66" s="111"/>
      <c r="BC66" s="109"/>
      <c r="BD66" s="107"/>
      <c r="BE66" s="108"/>
      <c r="BF66" s="109"/>
      <c r="BG66" s="110"/>
      <c r="BH66" s="111"/>
      <c r="BI66" s="109"/>
      <c r="BJ66" s="107"/>
      <c r="BK66" s="108"/>
      <c r="BL66" s="109"/>
      <c r="BM66" s="110"/>
      <c r="BN66" s="111"/>
      <c r="BO66" s="109"/>
      <c r="BP66" s="107"/>
      <c r="BQ66" s="108"/>
      <c r="BR66" s="109"/>
      <c r="BS66" s="110"/>
      <c r="BT66" s="111"/>
      <c r="BU66" s="109"/>
      <c r="BV66" s="107"/>
      <c r="BW66" s="108"/>
      <c r="BX66" s="109"/>
      <c r="BY66" s="110"/>
      <c r="BZ66" s="112"/>
      <c r="CA66" s="2">
        <f t="shared" si="27"/>
        <v>33</v>
      </c>
      <c r="CB66" s="51" t="s">
        <v>1045</v>
      </c>
      <c r="CC66" s="51" t="s">
        <v>1046</v>
      </c>
      <c r="CD66" s="51" t="s">
        <v>1047</v>
      </c>
      <c r="CE66" s="51" t="s">
        <v>388</v>
      </c>
      <c r="CF66" s="51" t="s">
        <v>389</v>
      </c>
      <c r="CG66" s="51" t="s">
        <v>389</v>
      </c>
      <c r="CH66" s="51" t="s">
        <v>439</v>
      </c>
      <c r="CI66" s="51" t="s">
        <v>389</v>
      </c>
      <c r="CJ66" s="51" t="s">
        <v>392</v>
      </c>
      <c r="CK66" s="51"/>
      <c r="CL66" s="51" t="s">
        <v>392</v>
      </c>
      <c r="CM66" s="51" t="s">
        <v>392</v>
      </c>
      <c r="CN66" s="51" t="s">
        <v>392</v>
      </c>
      <c r="CO66" s="51" t="s">
        <v>392</v>
      </c>
      <c r="CP66" s="51" t="s">
        <v>392</v>
      </c>
      <c r="CQ66" s="51" t="s">
        <v>392</v>
      </c>
      <c r="CR66" s="51" t="s">
        <v>1089</v>
      </c>
      <c r="CS66" s="51" t="s">
        <v>392</v>
      </c>
      <c r="CT66" s="51" t="s">
        <v>392</v>
      </c>
      <c r="CU66" s="51" t="s">
        <v>392</v>
      </c>
      <c r="CV66" s="51" t="s">
        <v>392</v>
      </c>
      <c r="CW66" s="51" t="s">
        <v>392</v>
      </c>
      <c r="CX66" s="51" t="s">
        <v>392</v>
      </c>
      <c r="CZ66" s="102" t="str">
        <f t="shared" si="28"/>
        <v>Gestión de procesos</v>
      </c>
      <c r="DA66" s="152" t="str">
        <f t="shared" si="29"/>
        <v>Posibilidad de afectación reputacional por falta de adherencia de las entidades del Distrito para la aplicación de lineamientos de comunicación pública, debido a inadecuado acompañamiento y seguimiento a las campañas y/o acciones de comunicación que ellas desarrollan.</v>
      </c>
      <c r="DB66" s="152"/>
      <c r="DC66" s="152"/>
      <c r="DD66" s="152"/>
      <c r="DE66" s="152"/>
      <c r="DF66" s="152"/>
      <c r="DG66" s="152"/>
      <c r="DH66" s="102" t="str">
        <f t="shared" si="30"/>
        <v>Alto</v>
      </c>
      <c r="DI66" s="102" t="str">
        <f t="shared" si="31"/>
        <v>Bajo</v>
      </c>
      <c r="DK66" s="98" t="e">
        <f>SUM(LEN(#REF!)-LEN(SUBSTITUTE(#REF!,"- Preventivo","")))/LEN("- Preventivo")</f>
        <v>#REF!</v>
      </c>
      <c r="DL66" s="98" t="e">
        <f t="shared" si="32"/>
        <v>#REF!</v>
      </c>
      <c r="DM66" s="98" t="e">
        <f>SUM(LEN(#REF!)-LEN(SUBSTITUTE(#REF!,"- Detectivo","")))/LEN("- Detectivo")</f>
        <v>#REF!</v>
      </c>
      <c r="DN66" s="98" t="e">
        <f t="shared" si="33"/>
        <v>#REF!</v>
      </c>
      <c r="DO66" s="98" t="e">
        <f>SUM(LEN(#REF!)-LEN(SUBSTITUTE(#REF!,"- Correctivo","")))/LEN("- Correctivo")</f>
        <v>#REF!</v>
      </c>
      <c r="DP66" s="98" t="e">
        <f t="shared" si="34"/>
        <v>#REF!</v>
      </c>
      <c r="DQ66" s="98" t="e">
        <f t="shared" si="19"/>
        <v>#REF!</v>
      </c>
      <c r="DR66" s="98" t="e">
        <f t="shared" si="35"/>
        <v>#REF!</v>
      </c>
      <c r="DS66" s="98" t="e">
        <f>SUM(LEN(#REF!)-LEN(SUBSTITUTE(#REF!,"- Documentado","")))/LEN("- Documentado")</f>
        <v>#REF!</v>
      </c>
      <c r="DT66" s="98" t="e">
        <f>SUM(LEN(#REF!)-LEN(SUBSTITUTE(#REF!,"- Documentado","")))/LEN("- Documentado")</f>
        <v>#REF!</v>
      </c>
      <c r="DU66" s="98" t="e">
        <f t="shared" si="36"/>
        <v>#REF!</v>
      </c>
      <c r="DV66" s="98" t="e">
        <f>SUM(LEN(#REF!)-LEN(SUBSTITUTE(#REF!,"- Continua","")))/LEN("- Continua")</f>
        <v>#REF!</v>
      </c>
      <c r="DW66" s="98" t="e">
        <f>SUM(LEN(#REF!)-LEN(SUBSTITUTE(#REF!,"- Continua","")))/LEN("- Continua")</f>
        <v>#REF!</v>
      </c>
      <c r="DX66" s="98" t="e">
        <f t="shared" si="37"/>
        <v>#REF!</v>
      </c>
      <c r="DY66" s="98" t="e">
        <f>SUM(LEN(#REF!)-LEN(SUBSTITUTE(#REF!,"- Con registro","")))/LEN("- Con registro")</f>
        <v>#REF!</v>
      </c>
      <c r="DZ66" s="98" t="e">
        <f>SUM(LEN(#REF!)-LEN(SUBSTITUTE(#REF!,"- Con registro","")))/LEN("- Con registro")</f>
        <v>#REF!</v>
      </c>
      <c r="EA66" s="98" t="e">
        <f t="shared" si="38"/>
        <v>#REF!</v>
      </c>
      <c r="EB66" s="101" t="e">
        <f t="shared" si="20"/>
        <v>#REF!</v>
      </c>
      <c r="EC66" s="101" t="e">
        <f t="shared" si="21"/>
        <v>#REF!</v>
      </c>
      <c r="ED66" s="129" t="e">
        <f t="shared" si="22"/>
        <v>#REF!</v>
      </c>
      <c r="EE66" s="149" t="e">
        <f t="shared" si="23"/>
        <v>#REF!</v>
      </c>
      <c r="EF66" s="149"/>
      <c r="EG66" s="149"/>
      <c r="EH66" s="149"/>
      <c r="EI66" s="149"/>
      <c r="EJ66" s="149"/>
      <c r="EK66" s="149"/>
      <c r="EL66" s="149"/>
      <c r="EM66" s="149"/>
      <c r="EN66" s="149"/>
      <c r="EP66" s="115">
        <f t="shared" si="24"/>
        <v>45261</v>
      </c>
      <c r="EQ66" s="116" t="str">
        <f t="shared" si="25"/>
        <v>13 de mayo de 2024</v>
      </c>
      <c r="ER66" s="98" t="str">
        <f t="shared" si="26"/>
        <v>Riesgos</v>
      </c>
      <c r="ES66" s="98" t="str">
        <f t="shared" si="39"/>
        <v>ID_229: Posibilidad de afectación reputacional por falta de adherencia de las entidades del Distrito para la aplicación de lineamientos de comunicación pública, debido a inadecuado acompañamiento y seguimiento a las campañas y/o acciones de comunicación que ellas desarrollan.</v>
      </c>
      <c r="ET66" s="98" t="str">
        <f t="shared" si="40"/>
        <v>Ajuste en Identificación del riesgo
Análisis antes de controles
Establecimiento de controles
Evaluación de controles
Tratamiento del riesgo en el Mapa de riesgos de Gestión Estratégica de Comunicación e Información</v>
      </c>
      <c r="EU66" s="98" t="str">
        <f t="shared" si="41"/>
        <v>Solicitud de cambio realizada y aprobada por la Oficina Consejería Distrital de Comunicaciones a través del Aplicativo DARUMA</v>
      </c>
    </row>
    <row r="67" spans="1:151" ht="399.95" customHeight="1" x14ac:dyDescent="0.2">
      <c r="A67" s="120" t="s">
        <v>1098</v>
      </c>
      <c r="B67" s="105" t="s">
        <v>1099</v>
      </c>
      <c r="C67" s="105" t="s">
        <v>1100</v>
      </c>
      <c r="D67" s="120" t="s">
        <v>1101</v>
      </c>
      <c r="E67" s="121" t="s">
        <v>676</v>
      </c>
      <c r="F67" s="105" t="s">
        <v>1648</v>
      </c>
      <c r="G67" s="121">
        <v>233</v>
      </c>
      <c r="H67" s="121" t="s">
        <v>1585</v>
      </c>
      <c r="I67" s="104" t="s">
        <v>1102</v>
      </c>
      <c r="J67" s="120" t="s">
        <v>36</v>
      </c>
      <c r="K67" s="121" t="s">
        <v>365</v>
      </c>
      <c r="L67" s="105" t="s">
        <v>232</v>
      </c>
      <c r="M67" s="111" t="s">
        <v>1103</v>
      </c>
      <c r="N67" s="105" t="s">
        <v>1104</v>
      </c>
      <c r="O67" s="105" t="s">
        <v>1105</v>
      </c>
      <c r="P67" s="105" t="s">
        <v>1106</v>
      </c>
      <c r="Q67" s="105" t="s">
        <v>371</v>
      </c>
      <c r="R67" s="105" t="s">
        <v>564</v>
      </c>
      <c r="S67" s="105" t="s">
        <v>373</v>
      </c>
      <c r="T67" s="105" t="s">
        <v>374</v>
      </c>
      <c r="U67" s="122" t="s">
        <v>123</v>
      </c>
      <c r="V67" s="123">
        <v>0.4</v>
      </c>
      <c r="W67" s="122" t="s">
        <v>103</v>
      </c>
      <c r="X67" s="123">
        <v>0.6</v>
      </c>
      <c r="Y67" s="66" t="s">
        <v>86</v>
      </c>
      <c r="Z67" s="105" t="s">
        <v>1107</v>
      </c>
      <c r="AA67" s="122" t="s">
        <v>144</v>
      </c>
      <c r="AB67" s="127">
        <v>7.0559999999999984E-2</v>
      </c>
      <c r="AC67" s="122" t="s">
        <v>124</v>
      </c>
      <c r="AD67" s="127">
        <v>0.25312499999999999</v>
      </c>
      <c r="AE67" s="66" t="s">
        <v>376</v>
      </c>
      <c r="AF67" s="105" t="s">
        <v>400</v>
      </c>
      <c r="AG67" s="120" t="s">
        <v>378</v>
      </c>
      <c r="AH67" s="105" t="s">
        <v>379</v>
      </c>
      <c r="AI67" s="105" t="s">
        <v>379</v>
      </c>
      <c r="AJ67" s="105" t="s">
        <v>363</v>
      </c>
      <c r="AK67" s="105" t="s">
        <v>363</v>
      </c>
      <c r="AL67" s="105" t="s">
        <v>379</v>
      </c>
      <c r="AM67" s="105" t="s">
        <v>379</v>
      </c>
      <c r="AN67" s="105" t="s">
        <v>1108</v>
      </c>
      <c r="AO67" s="105" t="s">
        <v>1109</v>
      </c>
      <c r="AP67" s="105" t="s">
        <v>1110</v>
      </c>
      <c r="AQ67" s="106">
        <v>45261</v>
      </c>
      <c r="AR67" s="107" t="s">
        <v>434</v>
      </c>
      <c r="AS67" s="108" t="s">
        <v>1111</v>
      </c>
      <c r="AT67" s="109"/>
      <c r="AU67" s="110"/>
      <c r="AV67" s="111"/>
      <c r="AW67" s="109"/>
      <c r="AX67" s="107"/>
      <c r="AY67" s="108"/>
      <c r="AZ67" s="109"/>
      <c r="BA67" s="110"/>
      <c r="BB67" s="111"/>
      <c r="BC67" s="109"/>
      <c r="BD67" s="107"/>
      <c r="BE67" s="108"/>
      <c r="BF67" s="109"/>
      <c r="BG67" s="110"/>
      <c r="BH67" s="111"/>
      <c r="BI67" s="109"/>
      <c r="BJ67" s="107"/>
      <c r="BK67" s="108"/>
      <c r="BL67" s="109"/>
      <c r="BM67" s="110"/>
      <c r="BN67" s="111"/>
      <c r="BO67" s="109"/>
      <c r="BP67" s="107"/>
      <c r="BQ67" s="108"/>
      <c r="BR67" s="109"/>
      <c r="BS67" s="110"/>
      <c r="BT67" s="111"/>
      <c r="BU67" s="109"/>
      <c r="BV67" s="107"/>
      <c r="BW67" s="108"/>
      <c r="BX67" s="109"/>
      <c r="BY67" s="110"/>
      <c r="BZ67" s="112"/>
      <c r="CA67" s="2">
        <f t="shared" si="27"/>
        <v>33</v>
      </c>
      <c r="CB67" s="51" t="s">
        <v>1112</v>
      </c>
      <c r="CC67" s="51" t="s">
        <v>1113</v>
      </c>
      <c r="CD67" s="51" t="s">
        <v>1114</v>
      </c>
      <c r="CE67" s="51" t="s">
        <v>388</v>
      </c>
      <c r="CF67" s="51" t="s">
        <v>389</v>
      </c>
      <c r="CG67" s="51" t="s">
        <v>389</v>
      </c>
      <c r="CH67" s="51" t="s">
        <v>390</v>
      </c>
      <c r="CI67" s="51" t="s">
        <v>389</v>
      </c>
      <c r="CJ67" s="51" t="s">
        <v>392</v>
      </c>
      <c r="CK67" s="51" t="s">
        <v>660</v>
      </c>
      <c r="CL67" s="51" t="s">
        <v>392</v>
      </c>
      <c r="CM67" s="51" t="s">
        <v>392</v>
      </c>
      <c r="CN67" s="51" t="s">
        <v>392</v>
      </c>
      <c r="CO67" s="51" t="s">
        <v>392</v>
      </c>
      <c r="CP67" s="51" t="s">
        <v>392</v>
      </c>
      <c r="CQ67" s="51" t="s">
        <v>392</v>
      </c>
      <c r="CR67" s="51" t="s">
        <v>1115</v>
      </c>
      <c r="CS67" s="51" t="s">
        <v>392</v>
      </c>
      <c r="CT67" s="51" t="s">
        <v>392</v>
      </c>
      <c r="CU67" s="51" t="s">
        <v>392</v>
      </c>
      <c r="CV67" s="51" t="s">
        <v>392</v>
      </c>
      <c r="CW67" s="51" t="s">
        <v>392</v>
      </c>
      <c r="CX67" s="51" t="s">
        <v>392</v>
      </c>
      <c r="CZ67" s="102" t="str">
        <f t="shared" si="28"/>
        <v>Gestión de procesos</v>
      </c>
      <c r="DA67" s="152" t="str">
        <f t="shared" si="29"/>
        <v xml:space="preserve">Posibilidad de afectación reputacional por hallazgos y sanciones impuestas por órganos de control, debido a errores (fallas o deficiencias) en el registro adecuado y oportuno de los hechos económicos de la entidad </v>
      </c>
      <c r="DB67" s="152"/>
      <c r="DC67" s="152"/>
      <c r="DD67" s="152"/>
      <c r="DE67" s="152"/>
      <c r="DF67" s="152"/>
      <c r="DG67" s="152"/>
      <c r="DH67" s="102" t="str">
        <f t="shared" si="30"/>
        <v>Moderado</v>
      </c>
      <c r="DI67" s="102" t="str">
        <f t="shared" si="31"/>
        <v>Bajo</v>
      </c>
      <c r="DK67" s="98" t="e">
        <f>SUM(LEN(#REF!)-LEN(SUBSTITUTE(#REF!,"- Preventivo","")))/LEN("- Preventivo")</f>
        <v>#REF!</v>
      </c>
      <c r="DL67" s="98" t="e">
        <f t="shared" si="32"/>
        <v>#REF!</v>
      </c>
      <c r="DM67" s="98" t="e">
        <f>SUM(LEN(#REF!)-LEN(SUBSTITUTE(#REF!,"- Detectivo","")))/LEN("- Detectivo")</f>
        <v>#REF!</v>
      </c>
      <c r="DN67" s="98" t="e">
        <f t="shared" si="33"/>
        <v>#REF!</v>
      </c>
      <c r="DO67" s="98" t="e">
        <f>SUM(LEN(#REF!)-LEN(SUBSTITUTE(#REF!,"- Correctivo","")))/LEN("- Correctivo")</f>
        <v>#REF!</v>
      </c>
      <c r="DP67" s="98" t="e">
        <f t="shared" si="34"/>
        <v>#REF!</v>
      </c>
      <c r="DQ67" s="98" t="e">
        <f t="shared" si="19"/>
        <v>#REF!</v>
      </c>
      <c r="DR67" s="98" t="e">
        <f t="shared" si="35"/>
        <v>#REF!</v>
      </c>
      <c r="DS67" s="98" t="e">
        <f>SUM(LEN(#REF!)-LEN(SUBSTITUTE(#REF!,"- Documentado","")))/LEN("- Documentado")</f>
        <v>#REF!</v>
      </c>
      <c r="DT67" s="98" t="e">
        <f>SUM(LEN(#REF!)-LEN(SUBSTITUTE(#REF!,"- Documentado","")))/LEN("- Documentado")</f>
        <v>#REF!</v>
      </c>
      <c r="DU67" s="98" t="e">
        <f t="shared" si="36"/>
        <v>#REF!</v>
      </c>
      <c r="DV67" s="98" t="e">
        <f>SUM(LEN(#REF!)-LEN(SUBSTITUTE(#REF!,"- Continua","")))/LEN("- Continua")</f>
        <v>#REF!</v>
      </c>
      <c r="DW67" s="98" t="e">
        <f>SUM(LEN(#REF!)-LEN(SUBSTITUTE(#REF!,"- Continua","")))/LEN("- Continua")</f>
        <v>#REF!</v>
      </c>
      <c r="DX67" s="98" t="e">
        <f t="shared" si="37"/>
        <v>#REF!</v>
      </c>
      <c r="DY67" s="98" t="e">
        <f>SUM(LEN(#REF!)-LEN(SUBSTITUTE(#REF!,"- Con registro","")))/LEN("- Con registro")</f>
        <v>#REF!</v>
      </c>
      <c r="DZ67" s="98" t="e">
        <f>SUM(LEN(#REF!)-LEN(SUBSTITUTE(#REF!,"- Con registro","")))/LEN("- Con registro")</f>
        <v>#REF!</v>
      </c>
      <c r="EA67" s="98" t="e">
        <f t="shared" si="38"/>
        <v>#REF!</v>
      </c>
      <c r="EB67" s="101" t="e">
        <f t="shared" si="20"/>
        <v>#REF!</v>
      </c>
      <c r="EC67" s="101" t="e">
        <f t="shared" si="21"/>
        <v>#REF!</v>
      </c>
      <c r="ED67" s="129" t="e">
        <f t="shared" si="22"/>
        <v>#REF!</v>
      </c>
      <c r="EE67" s="149" t="e">
        <f t="shared" si="23"/>
        <v>#REF!</v>
      </c>
      <c r="EF67" s="149"/>
      <c r="EG67" s="149"/>
      <c r="EH67" s="149"/>
      <c r="EI67" s="149"/>
      <c r="EJ67" s="149"/>
      <c r="EK67" s="149"/>
      <c r="EL67" s="149"/>
      <c r="EM67" s="149"/>
      <c r="EN67" s="149"/>
      <c r="EP67" s="115">
        <f t="shared" si="24"/>
        <v>45261</v>
      </c>
      <c r="EQ67" s="116" t="str">
        <f t="shared" si="25"/>
        <v>13 de mayo de 2024</v>
      </c>
      <c r="ER67" s="98" t="str">
        <f t="shared" si="26"/>
        <v>Riesgos</v>
      </c>
      <c r="ES67" s="98" t="str">
        <f t="shared" si="39"/>
        <v xml:space="preserve">ID_233: Posibilidad de afectación reputacional por hallazgos y sanciones impuestas por órganos de control, debido a errores (fallas o deficiencias) en el registro adecuado y oportuno de los hechos económicos de la entidad </v>
      </c>
      <c r="ET67" s="98" t="str">
        <f t="shared" si="40"/>
        <v>Ajuste en 
Establecimiento de controles
 en el Mapa de riesgos de Gestión Financiera</v>
      </c>
      <c r="EU67" s="98" t="str">
        <f t="shared" si="41"/>
        <v>Solicitud de cambio realizada y aprobada por la Subdirección Financiera a través del Aplicativo DARUMA</v>
      </c>
    </row>
    <row r="68" spans="1:151" ht="399.95" customHeight="1" x14ac:dyDescent="0.2">
      <c r="A68" s="120" t="s">
        <v>1098</v>
      </c>
      <c r="B68" s="105" t="s">
        <v>1099</v>
      </c>
      <c r="C68" s="105" t="s">
        <v>1100</v>
      </c>
      <c r="D68" s="120" t="s">
        <v>1101</v>
      </c>
      <c r="E68" s="121" t="s">
        <v>676</v>
      </c>
      <c r="F68" s="105" t="s">
        <v>1648</v>
      </c>
      <c r="G68" s="121">
        <v>234</v>
      </c>
      <c r="H68" s="121" t="s">
        <v>1586</v>
      </c>
      <c r="I68" s="104" t="s">
        <v>1116</v>
      </c>
      <c r="J68" s="120" t="s">
        <v>36</v>
      </c>
      <c r="K68" s="121" t="s">
        <v>365</v>
      </c>
      <c r="L68" s="105" t="s">
        <v>232</v>
      </c>
      <c r="M68" s="111" t="s">
        <v>1117</v>
      </c>
      <c r="N68" s="105" t="s">
        <v>1118</v>
      </c>
      <c r="O68" s="105" t="s">
        <v>1119</v>
      </c>
      <c r="P68" s="105" t="s">
        <v>1106</v>
      </c>
      <c r="Q68" s="105" t="s">
        <v>371</v>
      </c>
      <c r="R68" s="105" t="s">
        <v>564</v>
      </c>
      <c r="S68" s="105" t="s">
        <v>373</v>
      </c>
      <c r="T68" s="105" t="s">
        <v>374</v>
      </c>
      <c r="U68" s="122" t="s">
        <v>123</v>
      </c>
      <c r="V68" s="123">
        <v>0.4</v>
      </c>
      <c r="W68" s="122" t="s">
        <v>79</v>
      </c>
      <c r="X68" s="123">
        <v>0.8</v>
      </c>
      <c r="Y68" s="66" t="s">
        <v>409</v>
      </c>
      <c r="Z68" s="105" t="s">
        <v>1120</v>
      </c>
      <c r="AA68" s="122" t="s">
        <v>144</v>
      </c>
      <c r="AB68" s="127">
        <v>2.5401599999999996E-2</v>
      </c>
      <c r="AC68" s="122" t="s">
        <v>124</v>
      </c>
      <c r="AD68" s="127">
        <v>0.33750000000000002</v>
      </c>
      <c r="AE68" s="66" t="s">
        <v>376</v>
      </c>
      <c r="AF68" s="105" t="s">
        <v>377</v>
      </c>
      <c r="AG68" s="120" t="s">
        <v>378</v>
      </c>
      <c r="AH68" s="105" t="s">
        <v>379</v>
      </c>
      <c r="AI68" s="105" t="s">
        <v>379</v>
      </c>
      <c r="AJ68" s="105" t="s">
        <v>363</v>
      </c>
      <c r="AK68" s="105" t="s">
        <v>363</v>
      </c>
      <c r="AL68" s="105" t="s">
        <v>379</v>
      </c>
      <c r="AM68" s="105" t="s">
        <v>379</v>
      </c>
      <c r="AN68" s="105" t="s">
        <v>1121</v>
      </c>
      <c r="AO68" s="105" t="s">
        <v>1122</v>
      </c>
      <c r="AP68" s="105" t="s">
        <v>1123</v>
      </c>
      <c r="AQ68" s="106">
        <v>45261</v>
      </c>
      <c r="AR68" s="107" t="s">
        <v>434</v>
      </c>
      <c r="AS68" s="108" t="s">
        <v>1111</v>
      </c>
      <c r="AT68" s="109"/>
      <c r="AU68" s="110"/>
      <c r="AV68" s="111"/>
      <c r="AW68" s="109"/>
      <c r="AX68" s="107"/>
      <c r="AY68" s="108"/>
      <c r="AZ68" s="109"/>
      <c r="BA68" s="110"/>
      <c r="BB68" s="111"/>
      <c r="BC68" s="109"/>
      <c r="BD68" s="107"/>
      <c r="BE68" s="108"/>
      <c r="BF68" s="109"/>
      <c r="BG68" s="110"/>
      <c r="BH68" s="111"/>
      <c r="BI68" s="109"/>
      <c r="BJ68" s="107"/>
      <c r="BK68" s="108"/>
      <c r="BL68" s="109"/>
      <c r="BM68" s="110"/>
      <c r="BN68" s="111"/>
      <c r="BO68" s="109"/>
      <c r="BP68" s="107"/>
      <c r="BQ68" s="108"/>
      <c r="BR68" s="109"/>
      <c r="BS68" s="110"/>
      <c r="BT68" s="111"/>
      <c r="BU68" s="109"/>
      <c r="BV68" s="107"/>
      <c r="BW68" s="108"/>
      <c r="BX68" s="109"/>
      <c r="BY68" s="110"/>
      <c r="BZ68" s="112"/>
      <c r="CA68" s="2">
        <f t="shared" si="27"/>
        <v>33</v>
      </c>
      <c r="CB68" s="51" t="s">
        <v>1112</v>
      </c>
      <c r="CC68" s="51" t="s">
        <v>1113</v>
      </c>
      <c r="CD68" s="51" t="s">
        <v>1114</v>
      </c>
      <c r="CE68" s="51" t="s">
        <v>388</v>
      </c>
      <c r="CF68" s="51" t="s">
        <v>389</v>
      </c>
      <c r="CG68" s="51" t="s">
        <v>389</v>
      </c>
      <c r="CH68" s="51" t="s">
        <v>390</v>
      </c>
      <c r="CI68" s="51" t="s">
        <v>389</v>
      </c>
      <c r="CJ68" s="51" t="s">
        <v>392</v>
      </c>
      <c r="CK68" s="51" t="s">
        <v>660</v>
      </c>
      <c r="CL68" s="51" t="s">
        <v>392</v>
      </c>
      <c r="CM68" s="51" t="s">
        <v>392</v>
      </c>
      <c r="CN68" s="51" t="s">
        <v>392</v>
      </c>
      <c r="CO68" s="51" t="s">
        <v>392</v>
      </c>
      <c r="CP68" s="51" t="s">
        <v>392</v>
      </c>
      <c r="CQ68" s="51" t="s">
        <v>392</v>
      </c>
      <c r="CR68" s="51" t="s">
        <v>1115</v>
      </c>
      <c r="CS68" s="51" t="s">
        <v>392</v>
      </c>
      <c r="CT68" s="51" t="s">
        <v>392</v>
      </c>
      <c r="CU68" s="51" t="s">
        <v>392</v>
      </c>
      <c r="CV68" s="51" t="s">
        <v>392</v>
      </c>
      <c r="CW68" s="51" t="s">
        <v>392</v>
      </c>
      <c r="CX68" s="51" t="s">
        <v>392</v>
      </c>
      <c r="CZ68" s="102" t="str">
        <f t="shared" si="28"/>
        <v>Gestión de procesos</v>
      </c>
      <c r="DA68" s="152" t="str">
        <f t="shared" si="29"/>
        <v xml:space="preserve">Posibilidad de afectación reputacional por hallazgos y sanciones impuestas por órganos de control  y la secretaria distrital de hacienda, debido a incumplimiento parcial de compromisos en la presentación de Estados Financieros </v>
      </c>
      <c r="DB68" s="152"/>
      <c r="DC68" s="152"/>
      <c r="DD68" s="152"/>
      <c r="DE68" s="152"/>
      <c r="DF68" s="152"/>
      <c r="DG68" s="152"/>
      <c r="DH68" s="102" t="str">
        <f t="shared" si="30"/>
        <v>Alto</v>
      </c>
      <c r="DI68" s="102" t="str">
        <f t="shared" si="31"/>
        <v>Bajo</v>
      </c>
      <c r="DK68" s="98" t="e">
        <f>SUM(LEN(#REF!)-LEN(SUBSTITUTE(#REF!,"- Preventivo","")))/LEN("- Preventivo")</f>
        <v>#REF!</v>
      </c>
      <c r="DL68" s="98" t="e">
        <f t="shared" si="32"/>
        <v>#REF!</v>
      </c>
      <c r="DM68" s="98" t="e">
        <f>SUM(LEN(#REF!)-LEN(SUBSTITUTE(#REF!,"- Detectivo","")))/LEN("- Detectivo")</f>
        <v>#REF!</v>
      </c>
      <c r="DN68" s="98" t="e">
        <f t="shared" si="33"/>
        <v>#REF!</v>
      </c>
      <c r="DO68" s="98" t="e">
        <f>SUM(LEN(#REF!)-LEN(SUBSTITUTE(#REF!,"- Correctivo","")))/LEN("- Correctivo")</f>
        <v>#REF!</v>
      </c>
      <c r="DP68" s="98" t="e">
        <f t="shared" si="34"/>
        <v>#REF!</v>
      </c>
      <c r="DQ68" s="98" t="e">
        <f t="shared" si="19"/>
        <v>#REF!</v>
      </c>
      <c r="DR68" s="98" t="e">
        <f t="shared" si="35"/>
        <v>#REF!</v>
      </c>
      <c r="DS68" s="98" t="e">
        <f>SUM(LEN(#REF!)-LEN(SUBSTITUTE(#REF!,"- Documentado","")))/LEN("- Documentado")</f>
        <v>#REF!</v>
      </c>
      <c r="DT68" s="98" t="e">
        <f>SUM(LEN(#REF!)-LEN(SUBSTITUTE(#REF!,"- Documentado","")))/LEN("- Documentado")</f>
        <v>#REF!</v>
      </c>
      <c r="DU68" s="98" t="e">
        <f t="shared" si="36"/>
        <v>#REF!</v>
      </c>
      <c r="DV68" s="98" t="e">
        <f>SUM(LEN(#REF!)-LEN(SUBSTITUTE(#REF!,"- Continua","")))/LEN("- Continua")</f>
        <v>#REF!</v>
      </c>
      <c r="DW68" s="98" t="e">
        <f>SUM(LEN(#REF!)-LEN(SUBSTITUTE(#REF!,"- Continua","")))/LEN("- Continua")</f>
        <v>#REF!</v>
      </c>
      <c r="DX68" s="98" t="e">
        <f t="shared" si="37"/>
        <v>#REF!</v>
      </c>
      <c r="DY68" s="98" t="e">
        <f>SUM(LEN(#REF!)-LEN(SUBSTITUTE(#REF!,"- Con registro","")))/LEN("- Con registro")</f>
        <v>#REF!</v>
      </c>
      <c r="DZ68" s="98" t="e">
        <f>SUM(LEN(#REF!)-LEN(SUBSTITUTE(#REF!,"- Con registro","")))/LEN("- Con registro")</f>
        <v>#REF!</v>
      </c>
      <c r="EA68" s="98" t="e">
        <f t="shared" si="38"/>
        <v>#REF!</v>
      </c>
      <c r="EB68" s="101" t="e">
        <f t="shared" si="20"/>
        <v>#REF!</v>
      </c>
      <c r="EC68" s="101" t="e">
        <f t="shared" si="21"/>
        <v>#REF!</v>
      </c>
      <c r="ED68" s="129" t="e">
        <f t="shared" si="22"/>
        <v>#REF!</v>
      </c>
      <c r="EE68" s="149" t="e">
        <f t="shared" si="23"/>
        <v>#REF!</v>
      </c>
      <c r="EF68" s="149"/>
      <c r="EG68" s="149"/>
      <c r="EH68" s="149"/>
      <c r="EI68" s="149"/>
      <c r="EJ68" s="149"/>
      <c r="EK68" s="149"/>
      <c r="EL68" s="149"/>
      <c r="EM68" s="149"/>
      <c r="EN68" s="149"/>
      <c r="EP68" s="115">
        <f t="shared" si="24"/>
        <v>45261</v>
      </c>
      <c r="EQ68" s="116" t="str">
        <f t="shared" si="25"/>
        <v>13 de mayo de 2024</v>
      </c>
      <c r="ER68" s="98" t="str">
        <f t="shared" si="26"/>
        <v>Riesgos</v>
      </c>
      <c r="ES68" s="98" t="str">
        <f t="shared" si="39"/>
        <v xml:space="preserve">ID_234: Posibilidad de afectación reputacional por hallazgos y sanciones impuestas por órganos de control  y la secretaria distrital de hacienda, debido a incumplimiento parcial de compromisos en la presentación de Estados Financieros </v>
      </c>
      <c r="ET68" s="98" t="str">
        <f t="shared" si="40"/>
        <v>Ajuste en 
Establecimiento de controles
 en el Mapa de riesgos de Gestión Financiera</v>
      </c>
      <c r="EU68" s="98" t="str">
        <f t="shared" si="41"/>
        <v>Solicitud de cambio realizada y aprobada por la Subdirección Financiera a través del Aplicativo DARUMA</v>
      </c>
    </row>
    <row r="69" spans="1:151" ht="399.95" customHeight="1" x14ac:dyDescent="0.2">
      <c r="A69" s="120" t="s">
        <v>1098</v>
      </c>
      <c r="B69" s="105" t="s">
        <v>1099</v>
      </c>
      <c r="C69" s="105" t="s">
        <v>1100</v>
      </c>
      <c r="D69" s="120" t="s">
        <v>1101</v>
      </c>
      <c r="E69" s="121" t="s">
        <v>676</v>
      </c>
      <c r="F69" s="105" t="s">
        <v>1649</v>
      </c>
      <c r="G69" s="121">
        <v>235</v>
      </c>
      <c r="H69" s="121" t="s">
        <v>1587</v>
      </c>
      <c r="I69" s="104" t="s">
        <v>1124</v>
      </c>
      <c r="J69" s="120" t="s">
        <v>36</v>
      </c>
      <c r="K69" s="121" t="s">
        <v>365</v>
      </c>
      <c r="L69" s="105" t="s">
        <v>232</v>
      </c>
      <c r="M69" s="111" t="s">
        <v>1125</v>
      </c>
      <c r="N69" s="124" t="s">
        <v>1118</v>
      </c>
      <c r="O69" s="105" t="s">
        <v>1126</v>
      </c>
      <c r="P69" s="105" t="s">
        <v>1106</v>
      </c>
      <c r="Q69" s="105" t="s">
        <v>371</v>
      </c>
      <c r="R69" s="105" t="s">
        <v>564</v>
      </c>
      <c r="S69" s="105" t="s">
        <v>373</v>
      </c>
      <c r="T69" s="105" t="s">
        <v>374</v>
      </c>
      <c r="U69" s="122" t="s">
        <v>78</v>
      </c>
      <c r="V69" s="123">
        <v>0.8</v>
      </c>
      <c r="W69" s="122" t="s">
        <v>103</v>
      </c>
      <c r="X69" s="123">
        <v>0.6</v>
      </c>
      <c r="Y69" s="66" t="s">
        <v>409</v>
      </c>
      <c r="Z69" s="105" t="s">
        <v>1650</v>
      </c>
      <c r="AA69" s="122" t="s">
        <v>144</v>
      </c>
      <c r="AB69" s="127">
        <v>5.9270400000000001E-2</v>
      </c>
      <c r="AC69" s="122" t="s">
        <v>124</v>
      </c>
      <c r="AD69" s="127">
        <v>0.33749999999999997</v>
      </c>
      <c r="AE69" s="66" t="s">
        <v>376</v>
      </c>
      <c r="AF69" s="105" t="s">
        <v>377</v>
      </c>
      <c r="AG69" s="120" t="s">
        <v>378</v>
      </c>
      <c r="AH69" s="105" t="s">
        <v>379</v>
      </c>
      <c r="AI69" s="105" t="s">
        <v>379</v>
      </c>
      <c r="AJ69" s="105" t="s">
        <v>363</v>
      </c>
      <c r="AK69" s="105" t="s">
        <v>363</v>
      </c>
      <c r="AL69" s="105" t="s">
        <v>379</v>
      </c>
      <c r="AM69" s="105" t="s">
        <v>379</v>
      </c>
      <c r="AN69" s="105" t="s">
        <v>1127</v>
      </c>
      <c r="AO69" s="105" t="s">
        <v>1128</v>
      </c>
      <c r="AP69" s="105" t="s">
        <v>1129</v>
      </c>
      <c r="AQ69" s="109">
        <v>45261</v>
      </c>
      <c r="AR69" s="110" t="s">
        <v>434</v>
      </c>
      <c r="AS69" s="111" t="s">
        <v>1130</v>
      </c>
      <c r="AT69" s="109"/>
      <c r="AU69" s="107"/>
      <c r="AV69" s="108"/>
      <c r="AW69" s="109"/>
      <c r="AX69" s="110"/>
      <c r="AY69" s="111"/>
      <c r="AZ69" s="109"/>
      <c r="BA69" s="107"/>
      <c r="BB69" s="108"/>
      <c r="BC69" s="109"/>
      <c r="BD69" s="110"/>
      <c r="BE69" s="111"/>
      <c r="BF69" s="109"/>
      <c r="BG69" s="107"/>
      <c r="BH69" s="108"/>
      <c r="BI69" s="109"/>
      <c r="BJ69" s="110"/>
      <c r="BK69" s="111"/>
      <c r="BL69" s="109"/>
      <c r="BM69" s="107"/>
      <c r="BN69" s="108"/>
      <c r="BO69" s="109"/>
      <c r="BP69" s="110"/>
      <c r="BQ69" s="111"/>
      <c r="BR69" s="109"/>
      <c r="BS69" s="107"/>
      <c r="BT69" s="108"/>
      <c r="BU69" s="109"/>
      <c r="BV69" s="110"/>
      <c r="BW69" s="113"/>
      <c r="BX69" s="109"/>
      <c r="BY69" s="110"/>
      <c r="BZ69" s="111"/>
      <c r="CA69" s="2">
        <f t="shared" si="27"/>
        <v>33</v>
      </c>
      <c r="CB69" s="51" t="s">
        <v>1112</v>
      </c>
      <c r="CC69" s="51" t="s">
        <v>1113</v>
      </c>
      <c r="CD69" s="51" t="s">
        <v>1114</v>
      </c>
      <c r="CE69" s="51" t="s">
        <v>388</v>
      </c>
      <c r="CF69" s="51" t="s">
        <v>389</v>
      </c>
      <c r="CG69" s="51" t="s">
        <v>389</v>
      </c>
      <c r="CH69" s="51" t="s">
        <v>390</v>
      </c>
      <c r="CI69" s="51" t="s">
        <v>389</v>
      </c>
      <c r="CJ69" s="51" t="s">
        <v>391</v>
      </c>
      <c r="CK69" s="51" t="s">
        <v>660</v>
      </c>
      <c r="CL69" s="51" t="s">
        <v>392</v>
      </c>
      <c r="CM69" s="51" t="s">
        <v>392</v>
      </c>
      <c r="CN69" s="51" t="s">
        <v>392</v>
      </c>
      <c r="CO69" s="51" t="s">
        <v>392</v>
      </c>
      <c r="CP69" s="51" t="s">
        <v>392</v>
      </c>
      <c r="CQ69" s="51" t="s">
        <v>392</v>
      </c>
      <c r="CR69" s="51" t="s">
        <v>1115</v>
      </c>
      <c r="CS69" s="51" t="s">
        <v>392</v>
      </c>
      <c r="CT69" s="51" t="s">
        <v>392</v>
      </c>
      <c r="CU69" s="51" t="s">
        <v>392</v>
      </c>
      <c r="CV69" s="51" t="s">
        <v>392</v>
      </c>
      <c r="CW69" s="51" t="s">
        <v>392</v>
      </c>
      <c r="CX69" s="51" t="s">
        <v>392</v>
      </c>
      <c r="CZ69" s="102" t="str">
        <f t="shared" si="28"/>
        <v>Gestión de procesos</v>
      </c>
      <c r="DA69" s="152" t="str">
        <f t="shared" si="29"/>
        <v>Posibilidad de afectación reputacional por hallazgos y sanciones impuestas por órganos de control, debido a errores (fallas o deficiencias) al gestionar los Certificados de Disponibilidad Presupuestal y de Registro Presupuestal</v>
      </c>
      <c r="DB69" s="152"/>
      <c r="DC69" s="152"/>
      <c r="DD69" s="152"/>
      <c r="DE69" s="152"/>
      <c r="DF69" s="152"/>
      <c r="DG69" s="152"/>
      <c r="DH69" s="102" t="str">
        <f t="shared" si="30"/>
        <v>Alto</v>
      </c>
      <c r="DI69" s="102" t="str">
        <f t="shared" si="31"/>
        <v>Bajo</v>
      </c>
      <c r="DK69" s="98" t="e">
        <f>SUM(LEN(#REF!)-LEN(SUBSTITUTE(#REF!,"- Preventivo","")))/LEN("- Preventivo")</f>
        <v>#REF!</v>
      </c>
      <c r="DL69" s="98" t="e">
        <f t="shared" si="32"/>
        <v>#REF!</v>
      </c>
      <c r="DM69" s="98" t="e">
        <f>SUM(LEN(#REF!)-LEN(SUBSTITUTE(#REF!,"- Detectivo","")))/LEN("- Detectivo")</f>
        <v>#REF!</v>
      </c>
      <c r="DN69" s="98" t="e">
        <f t="shared" si="33"/>
        <v>#REF!</v>
      </c>
      <c r="DO69" s="98" t="e">
        <f>SUM(LEN(#REF!)-LEN(SUBSTITUTE(#REF!,"- Correctivo","")))/LEN("- Correctivo")</f>
        <v>#REF!</v>
      </c>
      <c r="DP69" s="98" t="e">
        <f t="shared" si="34"/>
        <v>#REF!</v>
      </c>
      <c r="DQ69" s="98" t="e">
        <f t="shared" si="19"/>
        <v>#REF!</v>
      </c>
      <c r="DR69" s="98" t="e">
        <f t="shared" si="35"/>
        <v>#REF!</v>
      </c>
      <c r="DS69" s="98" t="e">
        <f>SUM(LEN(#REF!)-LEN(SUBSTITUTE(#REF!,"- Documentado","")))/LEN("- Documentado")</f>
        <v>#REF!</v>
      </c>
      <c r="DT69" s="98" t="e">
        <f>SUM(LEN(#REF!)-LEN(SUBSTITUTE(#REF!,"- Documentado","")))/LEN("- Documentado")</f>
        <v>#REF!</v>
      </c>
      <c r="DU69" s="98" t="e">
        <f t="shared" si="36"/>
        <v>#REF!</v>
      </c>
      <c r="DV69" s="98" t="e">
        <f>SUM(LEN(#REF!)-LEN(SUBSTITUTE(#REF!,"- Continua","")))/LEN("- Continua")</f>
        <v>#REF!</v>
      </c>
      <c r="DW69" s="98" t="e">
        <f>SUM(LEN(#REF!)-LEN(SUBSTITUTE(#REF!,"- Continua","")))/LEN("- Continua")</f>
        <v>#REF!</v>
      </c>
      <c r="DX69" s="98" t="e">
        <f t="shared" si="37"/>
        <v>#REF!</v>
      </c>
      <c r="DY69" s="98" t="e">
        <f>SUM(LEN(#REF!)-LEN(SUBSTITUTE(#REF!,"- Con registro","")))/LEN("- Con registro")</f>
        <v>#REF!</v>
      </c>
      <c r="DZ69" s="98" t="e">
        <f>SUM(LEN(#REF!)-LEN(SUBSTITUTE(#REF!,"- Con registro","")))/LEN("- Con registro")</f>
        <v>#REF!</v>
      </c>
      <c r="EA69" s="98" t="e">
        <f t="shared" si="38"/>
        <v>#REF!</v>
      </c>
      <c r="EB69" s="101" t="e">
        <f t="shared" si="20"/>
        <v>#REF!</v>
      </c>
      <c r="EC69" s="101" t="e">
        <f t="shared" si="21"/>
        <v>#REF!</v>
      </c>
      <c r="ED69" s="129" t="e">
        <f t="shared" si="22"/>
        <v>#REF!</v>
      </c>
      <c r="EE69" s="149" t="e">
        <f t="shared" si="23"/>
        <v>#REF!</v>
      </c>
      <c r="EF69" s="149"/>
      <c r="EG69" s="149"/>
      <c r="EH69" s="149"/>
      <c r="EI69" s="149"/>
      <c r="EJ69" s="149"/>
      <c r="EK69" s="149"/>
      <c r="EL69" s="149"/>
      <c r="EM69" s="149"/>
      <c r="EN69" s="149"/>
      <c r="EP69" s="115">
        <f t="shared" si="24"/>
        <v>45261</v>
      </c>
      <c r="EQ69" s="116" t="str">
        <f t="shared" si="25"/>
        <v>13 de mayo de 2024</v>
      </c>
      <c r="ER69" s="98" t="str">
        <f t="shared" si="26"/>
        <v>Riesgos</v>
      </c>
      <c r="ES69" s="98" t="str">
        <f t="shared" si="39"/>
        <v>ID_235: Posibilidad de afectación reputacional por hallazgos y sanciones impuestas por órganos de control, debido a errores (fallas o deficiencias) al gestionar los Certificados de Disponibilidad Presupuestal y de Registro Presupuestal</v>
      </c>
      <c r="ET69" s="98" t="str">
        <f t="shared" si="40"/>
        <v>Ajuste en 
Establecimiento de controles
 en el Mapa de riesgos de Gestión Financiera</v>
      </c>
      <c r="EU69" s="98" t="str">
        <f t="shared" si="41"/>
        <v>Solicitud de cambio realizada y aprobada por la Subdirección Financiera a través del Aplicativo DARUMA</v>
      </c>
    </row>
    <row r="70" spans="1:151" ht="399.95" customHeight="1" x14ac:dyDescent="0.2">
      <c r="A70" s="120" t="s">
        <v>1098</v>
      </c>
      <c r="B70" s="105" t="s">
        <v>1099</v>
      </c>
      <c r="C70" s="105" t="s">
        <v>1100</v>
      </c>
      <c r="D70" s="120" t="s">
        <v>1101</v>
      </c>
      <c r="E70" s="121" t="s">
        <v>676</v>
      </c>
      <c r="F70" s="105" t="s">
        <v>1651</v>
      </c>
      <c r="G70" s="121">
        <v>236</v>
      </c>
      <c r="H70" s="121" t="s">
        <v>1588</v>
      </c>
      <c r="I70" s="104" t="s">
        <v>1131</v>
      </c>
      <c r="J70" s="120" t="s">
        <v>36</v>
      </c>
      <c r="K70" s="121" t="s">
        <v>365</v>
      </c>
      <c r="L70" s="105" t="s">
        <v>232</v>
      </c>
      <c r="M70" s="111" t="s">
        <v>1132</v>
      </c>
      <c r="N70" s="105" t="s">
        <v>1118</v>
      </c>
      <c r="O70" s="105" t="s">
        <v>1133</v>
      </c>
      <c r="P70" s="105" t="s">
        <v>1106</v>
      </c>
      <c r="Q70" s="105" t="s">
        <v>371</v>
      </c>
      <c r="R70" s="105" t="s">
        <v>372</v>
      </c>
      <c r="S70" s="105" t="s">
        <v>373</v>
      </c>
      <c r="T70" s="105" t="s">
        <v>374</v>
      </c>
      <c r="U70" s="122" t="s">
        <v>52</v>
      </c>
      <c r="V70" s="123">
        <v>1</v>
      </c>
      <c r="W70" s="122" t="s">
        <v>124</v>
      </c>
      <c r="X70" s="123">
        <v>0.4</v>
      </c>
      <c r="Y70" s="66" t="s">
        <v>409</v>
      </c>
      <c r="Z70" s="105" t="s">
        <v>1134</v>
      </c>
      <c r="AA70" s="122" t="s">
        <v>144</v>
      </c>
      <c r="AB70" s="127">
        <v>0.1764</v>
      </c>
      <c r="AC70" s="122" t="s">
        <v>124</v>
      </c>
      <c r="AD70" s="127">
        <v>0.22500000000000003</v>
      </c>
      <c r="AE70" s="66" t="s">
        <v>376</v>
      </c>
      <c r="AF70" s="105" t="s">
        <v>377</v>
      </c>
      <c r="AG70" s="120" t="s">
        <v>378</v>
      </c>
      <c r="AH70" s="105" t="s">
        <v>379</v>
      </c>
      <c r="AI70" s="105" t="s">
        <v>379</v>
      </c>
      <c r="AJ70" s="105" t="s">
        <v>363</v>
      </c>
      <c r="AK70" s="105" t="s">
        <v>363</v>
      </c>
      <c r="AL70" s="105" t="s">
        <v>379</v>
      </c>
      <c r="AM70" s="105" t="s">
        <v>379</v>
      </c>
      <c r="AN70" s="105" t="s">
        <v>1135</v>
      </c>
      <c r="AO70" s="105" t="s">
        <v>1136</v>
      </c>
      <c r="AP70" s="105" t="s">
        <v>1137</v>
      </c>
      <c r="AQ70" s="106">
        <v>45261</v>
      </c>
      <c r="AR70" s="107" t="s">
        <v>383</v>
      </c>
      <c r="AS70" s="108" t="s">
        <v>1130</v>
      </c>
      <c r="AT70" s="109"/>
      <c r="AU70" s="110"/>
      <c r="AV70" s="111"/>
      <c r="AW70" s="109"/>
      <c r="AX70" s="107"/>
      <c r="AY70" s="108"/>
      <c r="AZ70" s="109"/>
      <c r="BA70" s="110"/>
      <c r="BB70" s="111"/>
      <c r="BC70" s="109"/>
      <c r="BD70" s="107"/>
      <c r="BE70" s="108"/>
      <c r="BF70" s="109"/>
      <c r="BG70" s="110"/>
      <c r="BH70" s="111"/>
      <c r="BI70" s="109"/>
      <c r="BJ70" s="107"/>
      <c r="BK70" s="108"/>
      <c r="BL70" s="109"/>
      <c r="BM70" s="110"/>
      <c r="BN70" s="111"/>
      <c r="BO70" s="109"/>
      <c r="BP70" s="107"/>
      <c r="BQ70" s="108"/>
      <c r="BR70" s="109"/>
      <c r="BS70" s="110"/>
      <c r="BT70" s="111"/>
      <c r="BU70" s="109"/>
      <c r="BV70" s="107"/>
      <c r="BW70" s="108"/>
      <c r="BX70" s="109"/>
      <c r="BY70" s="110"/>
      <c r="BZ70" s="112"/>
      <c r="CA70" s="2">
        <f t="shared" si="27"/>
        <v>33</v>
      </c>
      <c r="CB70" s="51" t="s">
        <v>1112</v>
      </c>
      <c r="CC70" s="51" t="s">
        <v>1113</v>
      </c>
      <c r="CD70" s="51" t="s">
        <v>1114</v>
      </c>
      <c r="CE70" s="51" t="s">
        <v>388</v>
      </c>
      <c r="CF70" s="51" t="s">
        <v>389</v>
      </c>
      <c r="CG70" s="51" t="s">
        <v>389</v>
      </c>
      <c r="CH70" s="51" t="s">
        <v>390</v>
      </c>
      <c r="CI70" s="51" t="s">
        <v>389</v>
      </c>
      <c r="CJ70" s="51" t="s">
        <v>392</v>
      </c>
      <c r="CK70" s="51" t="s">
        <v>660</v>
      </c>
      <c r="CL70" s="51" t="s">
        <v>392</v>
      </c>
      <c r="CM70" s="51" t="s">
        <v>392</v>
      </c>
      <c r="CN70" s="51" t="s">
        <v>392</v>
      </c>
      <c r="CO70" s="51" t="s">
        <v>392</v>
      </c>
      <c r="CP70" s="51" t="s">
        <v>392</v>
      </c>
      <c r="CQ70" s="51" t="s">
        <v>392</v>
      </c>
      <c r="CR70" s="51" t="s">
        <v>1115</v>
      </c>
      <c r="CS70" s="51" t="s">
        <v>392</v>
      </c>
      <c r="CT70" s="51" t="s">
        <v>392</v>
      </c>
      <c r="CU70" s="51" t="s">
        <v>392</v>
      </c>
      <c r="CV70" s="51" t="s">
        <v>392</v>
      </c>
      <c r="CW70" s="51" t="s">
        <v>392</v>
      </c>
      <c r="CX70" s="51" t="s">
        <v>392</v>
      </c>
      <c r="CZ70" s="102" t="str">
        <f t="shared" si="28"/>
        <v>Gestión de procesos</v>
      </c>
      <c r="DA70" s="152" t="str">
        <f t="shared" si="29"/>
        <v xml:space="preserve">Posibilidad de afectación económica (o presupuestal) por sanción moratoria o pago de  intereses, debido a errores (fallas o deficiencias) en el pago oportuno de las obligaciones adquiridas por la Secretaria General            </v>
      </c>
      <c r="DB70" s="152"/>
      <c r="DC70" s="152"/>
      <c r="DD70" s="152"/>
      <c r="DE70" s="152"/>
      <c r="DF70" s="152"/>
      <c r="DG70" s="152"/>
      <c r="DH70" s="102" t="str">
        <f t="shared" si="30"/>
        <v>Alto</v>
      </c>
      <c r="DI70" s="102" t="str">
        <f t="shared" si="31"/>
        <v>Bajo</v>
      </c>
      <c r="DK70" s="98" t="e">
        <f>SUM(LEN(#REF!)-LEN(SUBSTITUTE(#REF!,"- Preventivo","")))/LEN("- Preventivo")</f>
        <v>#REF!</v>
      </c>
      <c r="DL70" s="98" t="e">
        <f t="shared" si="32"/>
        <v>#REF!</v>
      </c>
      <c r="DM70" s="98" t="e">
        <f>SUM(LEN(#REF!)-LEN(SUBSTITUTE(#REF!,"- Detectivo","")))/LEN("- Detectivo")</f>
        <v>#REF!</v>
      </c>
      <c r="DN70" s="98" t="e">
        <f t="shared" si="33"/>
        <v>#REF!</v>
      </c>
      <c r="DO70" s="98" t="e">
        <f>SUM(LEN(#REF!)-LEN(SUBSTITUTE(#REF!,"- Correctivo","")))/LEN("- Correctivo")</f>
        <v>#REF!</v>
      </c>
      <c r="DP70" s="98" t="e">
        <f t="shared" si="34"/>
        <v>#REF!</v>
      </c>
      <c r="DQ70" s="98" t="e">
        <f t="shared" si="19"/>
        <v>#REF!</v>
      </c>
      <c r="DR70" s="98" t="e">
        <f t="shared" si="35"/>
        <v>#REF!</v>
      </c>
      <c r="DS70" s="98" t="e">
        <f>SUM(LEN(#REF!)-LEN(SUBSTITUTE(#REF!,"- Documentado","")))/LEN("- Documentado")</f>
        <v>#REF!</v>
      </c>
      <c r="DT70" s="98" t="e">
        <f>SUM(LEN(#REF!)-LEN(SUBSTITUTE(#REF!,"- Documentado","")))/LEN("- Documentado")</f>
        <v>#REF!</v>
      </c>
      <c r="DU70" s="98" t="e">
        <f t="shared" si="36"/>
        <v>#REF!</v>
      </c>
      <c r="DV70" s="98" t="e">
        <f>SUM(LEN(#REF!)-LEN(SUBSTITUTE(#REF!,"- Continua","")))/LEN("- Continua")</f>
        <v>#REF!</v>
      </c>
      <c r="DW70" s="98" t="e">
        <f>SUM(LEN(#REF!)-LEN(SUBSTITUTE(#REF!,"- Continua","")))/LEN("- Continua")</f>
        <v>#REF!</v>
      </c>
      <c r="DX70" s="98" t="e">
        <f t="shared" si="37"/>
        <v>#REF!</v>
      </c>
      <c r="DY70" s="98" t="e">
        <f>SUM(LEN(#REF!)-LEN(SUBSTITUTE(#REF!,"- Con registro","")))/LEN("- Con registro")</f>
        <v>#REF!</v>
      </c>
      <c r="DZ70" s="98" t="e">
        <f>SUM(LEN(#REF!)-LEN(SUBSTITUTE(#REF!,"- Con registro","")))/LEN("- Con registro")</f>
        <v>#REF!</v>
      </c>
      <c r="EA70" s="98" t="e">
        <f t="shared" si="38"/>
        <v>#REF!</v>
      </c>
      <c r="EB70" s="101" t="e">
        <f t="shared" si="20"/>
        <v>#REF!</v>
      </c>
      <c r="EC70" s="101" t="e">
        <f t="shared" si="21"/>
        <v>#REF!</v>
      </c>
      <c r="ED70" s="129" t="e">
        <f t="shared" si="22"/>
        <v>#REF!</v>
      </c>
      <c r="EE70" s="149" t="e">
        <f t="shared" si="23"/>
        <v>#REF!</v>
      </c>
      <c r="EF70" s="149"/>
      <c r="EG70" s="149"/>
      <c r="EH70" s="149"/>
      <c r="EI70" s="149"/>
      <c r="EJ70" s="149"/>
      <c r="EK70" s="149"/>
      <c r="EL70" s="149"/>
      <c r="EM70" s="149"/>
      <c r="EN70" s="149"/>
      <c r="EP70" s="115">
        <f t="shared" si="24"/>
        <v>45261</v>
      </c>
      <c r="EQ70" s="116" t="str">
        <f t="shared" si="25"/>
        <v>13 de mayo de 2024</v>
      </c>
      <c r="ER70" s="98" t="str">
        <f t="shared" si="26"/>
        <v>Riesgos</v>
      </c>
      <c r="ES70" s="98" t="str">
        <f t="shared" si="39"/>
        <v xml:space="preserve">ID_236: Posibilidad de afectación económica (o presupuestal) por sanción moratoria o pago de  intereses, debido a errores (fallas o deficiencias) en el pago oportuno de las obligaciones adquiridas por la Secretaria General            </v>
      </c>
      <c r="ET70" s="98" t="str">
        <f t="shared" si="40"/>
        <v>Ajuste en 
Análisis antes de controles
Establecimiento de controles
 en el Mapa de riesgos de Gestión Financiera</v>
      </c>
      <c r="EU70" s="98" t="str">
        <f t="shared" si="41"/>
        <v>Solicitud de cambio realizada y aprobada por la Subdirección Financiera a través del Aplicativo DARUMA</v>
      </c>
    </row>
    <row r="71" spans="1:151" ht="399.95" customHeight="1" x14ac:dyDescent="0.2">
      <c r="A71" s="120" t="s">
        <v>1098</v>
      </c>
      <c r="B71" s="105" t="s">
        <v>1099</v>
      </c>
      <c r="C71" s="105" t="s">
        <v>1100</v>
      </c>
      <c r="D71" s="120" t="s">
        <v>1101</v>
      </c>
      <c r="E71" s="121" t="s">
        <v>676</v>
      </c>
      <c r="F71" s="105" t="s">
        <v>1138</v>
      </c>
      <c r="G71" s="121">
        <v>204</v>
      </c>
      <c r="H71" s="121" t="s">
        <v>1556</v>
      </c>
      <c r="I71" s="104" t="s">
        <v>1139</v>
      </c>
      <c r="J71" s="120" t="s">
        <v>64</v>
      </c>
      <c r="K71" s="121" t="s">
        <v>365</v>
      </c>
      <c r="L71" s="105" t="s">
        <v>232</v>
      </c>
      <c r="M71" s="111" t="s">
        <v>1140</v>
      </c>
      <c r="N71" s="105" t="s">
        <v>1141</v>
      </c>
      <c r="O71" s="105" t="s">
        <v>1142</v>
      </c>
      <c r="P71" s="105" t="s">
        <v>1106</v>
      </c>
      <c r="Q71" s="105" t="s">
        <v>371</v>
      </c>
      <c r="R71" s="105" t="s">
        <v>1143</v>
      </c>
      <c r="S71" s="105" t="s">
        <v>373</v>
      </c>
      <c r="T71" s="105" t="s">
        <v>374</v>
      </c>
      <c r="U71" s="122" t="s">
        <v>144</v>
      </c>
      <c r="V71" s="123">
        <v>0.2</v>
      </c>
      <c r="W71" s="122" t="s">
        <v>53</v>
      </c>
      <c r="X71" s="123">
        <v>1</v>
      </c>
      <c r="Y71" s="66" t="s">
        <v>521</v>
      </c>
      <c r="Z71" s="105" t="s">
        <v>1144</v>
      </c>
      <c r="AA71" s="122" t="s">
        <v>144</v>
      </c>
      <c r="AB71" s="127">
        <v>3.5279999999999999E-2</v>
      </c>
      <c r="AC71" s="122" t="s">
        <v>53</v>
      </c>
      <c r="AD71" s="127">
        <v>1</v>
      </c>
      <c r="AE71" s="66" t="s">
        <v>521</v>
      </c>
      <c r="AF71" s="105" t="s">
        <v>523</v>
      </c>
      <c r="AG71" s="120" t="s">
        <v>412</v>
      </c>
      <c r="AH71" s="124" t="s">
        <v>1145</v>
      </c>
      <c r="AI71" s="124" t="s">
        <v>1146</v>
      </c>
      <c r="AJ71" s="136" t="s">
        <v>1558</v>
      </c>
      <c r="AK71" s="131" t="s">
        <v>1559</v>
      </c>
      <c r="AL71" s="124" t="s">
        <v>1562</v>
      </c>
      <c r="AM71" s="124" t="s">
        <v>1563</v>
      </c>
      <c r="AN71" s="105" t="s">
        <v>1147</v>
      </c>
      <c r="AO71" s="105" t="s">
        <v>1148</v>
      </c>
      <c r="AP71" s="105" t="s">
        <v>1149</v>
      </c>
      <c r="AQ71" s="106">
        <v>45261</v>
      </c>
      <c r="AR71" s="107" t="s">
        <v>415</v>
      </c>
      <c r="AS71" s="108" t="s">
        <v>1150</v>
      </c>
      <c r="AT71" s="109"/>
      <c r="AU71" s="110"/>
      <c r="AV71" s="111"/>
      <c r="AW71" s="109"/>
      <c r="AX71" s="107"/>
      <c r="AY71" s="108"/>
      <c r="AZ71" s="109"/>
      <c r="BA71" s="110"/>
      <c r="BB71" s="111"/>
      <c r="BC71" s="109"/>
      <c r="BD71" s="107"/>
      <c r="BE71" s="108"/>
      <c r="BF71" s="109"/>
      <c r="BG71" s="110"/>
      <c r="BH71" s="111"/>
      <c r="BI71" s="109"/>
      <c r="BJ71" s="107"/>
      <c r="BK71" s="108"/>
      <c r="BL71" s="109"/>
      <c r="BM71" s="110"/>
      <c r="BN71" s="111"/>
      <c r="BO71" s="109"/>
      <c r="BP71" s="107"/>
      <c r="BQ71" s="108"/>
      <c r="BR71" s="109"/>
      <c r="BS71" s="110"/>
      <c r="BT71" s="111"/>
      <c r="BU71" s="109"/>
      <c r="BV71" s="107"/>
      <c r="BW71" s="108"/>
      <c r="BX71" s="109"/>
      <c r="BY71" s="110"/>
      <c r="BZ71" s="112"/>
      <c r="CA71" s="2">
        <f t="shared" si="27"/>
        <v>33</v>
      </c>
      <c r="CB71" s="51" t="s">
        <v>1112</v>
      </c>
      <c r="CC71" s="51" t="s">
        <v>1113</v>
      </c>
      <c r="CD71" s="51" t="s">
        <v>1114</v>
      </c>
      <c r="CE71" s="51" t="s">
        <v>388</v>
      </c>
      <c r="CF71" s="51" t="s">
        <v>389</v>
      </c>
      <c r="CG71" s="51" t="s">
        <v>389</v>
      </c>
      <c r="CH71" s="51" t="s">
        <v>390</v>
      </c>
      <c r="CI71" s="51" t="s">
        <v>389</v>
      </c>
      <c r="CJ71" s="51" t="s">
        <v>392</v>
      </c>
      <c r="CK71" s="51" t="s">
        <v>660</v>
      </c>
      <c r="CL71" s="51" t="s">
        <v>392</v>
      </c>
      <c r="CM71" s="51" t="s">
        <v>417</v>
      </c>
      <c r="CN71" s="51" t="s">
        <v>392</v>
      </c>
      <c r="CO71" s="51" t="s">
        <v>392</v>
      </c>
      <c r="CP71" s="51" t="s">
        <v>392</v>
      </c>
      <c r="CQ71" s="51" t="s">
        <v>392</v>
      </c>
      <c r="CR71" s="51" t="s">
        <v>1151</v>
      </c>
      <c r="CS71" s="51" t="s">
        <v>392</v>
      </c>
      <c r="CT71" s="51" t="s">
        <v>392</v>
      </c>
      <c r="CU71" s="51" t="s">
        <v>392</v>
      </c>
      <c r="CV71" s="51" t="s">
        <v>392</v>
      </c>
      <c r="CW71" s="51" t="s">
        <v>392</v>
      </c>
      <c r="CX71" s="51" t="s">
        <v>392</v>
      </c>
      <c r="CZ71" s="102" t="str">
        <f t="shared" si="28"/>
        <v>Corrupción</v>
      </c>
      <c r="DA71" s="152" t="str">
        <f t="shared" si="29"/>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71" s="152"/>
      <c r="DC71" s="152"/>
      <c r="DD71" s="152"/>
      <c r="DE71" s="152"/>
      <c r="DF71" s="152"/>
      <c r="DG71" s="152"/>
      <c r="DH71" s="102" t="str">
        <f t="shared" si="30"/>
        <v>Extremo</v>
      </c>
      <c r="DI71" s="102" t="str">
        <f t="shared" si="31"/>
        <v>Extremo</v>
      </c>
      <c r="DK71" s="98" t="e">
        <f>SUM(LEN(#REF!)-LEN(SUBSTITUTE(#REF!,"- Preventivo","")))/LEN("- Preventivo")</f>
        <v>#REF!</v>
      </c>
      <c r="DL71" s="98" t="e">
        <f t="shared" si="32"/>
        <v>#REF!</v>
      </c>
      <c r="DM71" s="98" t="e">
        <f>SUM(LEN(#REF!)-LEN(SUBSTITUTE(#REF!,"- Detectivo","")))/LEN("- Detectivo")</f>
        <v>#REF!</v>
      </c>
      <c r="DN71" s="98" t="e">
        <f t="shared" si="33"/>
        <v>#REF!</v>
      </c>
      <c r="DO71" s="98" t="e">
        <f>SUM(LEN(#REF!)-LEN(SUBSTITUTE(#REF!,"- Correctivo","")))/LEN("- Correctivo")</f>
        <v>#REF!</v>
      </c>
      <c r="DP71" s="98" t="e">
        <f t="shared" si="34"/>
        <v>#REF!</v>
      </c>
      <c r="DQ71" s="98" t="e">
        <f t="shared" si="19"/>
        <v>#REF!</v>
      </c>
      <c r="DR71" s="98" t="e">
        <f t="shared" si="35"/>
        <v>#REF!</v>
      </c>
      <c r="DS71" s="98" t="e">
        <f>SUM(LEN(#REF!)-LEN(SUBSTITUTE(#REF!,"- Documentado","")))/LEN("- Documentado")</f>
        <v>#REF!</v>
      </c>
      <c r="DT71" s="98" t="e">
        <f>SUM(LEN(#REF!)-LEN(SUBSTITUTE(#REF!,"- Documentado","")))/LEN("- Documentado")</f>
        <v>#REF!</v>
      </c>
      <c r="DU71" s="98" t="e">
        <f t="shared" si="36"/>
        <v>#REF!</v>
      </c>
      <c r="DV71" s="98" t="e">
        <f>SUM(LEN(#REF!)-LEN(SUBSTITUTE(#REF!,"- Continua","")))/LEN("- Continua")</f>
        <v>#REF!</v>
      </c>
      <c r="DW71" s="98" t="e">
        <f>SUM(LEN(#REF!)-LEN(SUBSTITUTE(#REF!,"- Continua","")))/LEN("- Continua")</f>
        <v>#REF!</v>
      </c>
      <c r="DX71" s="98" t="e">
        <f t="shared" si="37"/>
        <v>#REF!</v>
      </c>
      <c r="DY71" s="98" t="e">
        <f>SUM(LEN(#REF!)-LEN(SUBSTITUTE(#REF!,"- Con registro","")))/LEN("- Con registro")</f>
        <v>#REF!</v>
      </c>
      <c r="DZ71" s="98" t="e">
        <f>SUM(LEN(#REF!)-LEN(SUBSTITUTE(#REF!,"- Con registro","")))/LEN("- Con registro")</f>
        <v>#REF!</v>
      </c>
      <c r="EA71" s="98" t="e">
        <f t="shared" si="38"/>
        <v>#REF!</v>
      </c>
      <c r="EB71" s="101" t="e">
        <f t="shared" si="20"/>
        <v>#REF!</v>
      </c>
      <c r="EC71" s="101" t="e">
        <f t="shared" si="21"/>
        <v>#REF!</v>
      </c>
      <c r="ED71" s="129" t="e">
        <f t="shared" si="22"/>
        <v>#REF!</v>
      </c>
      <c r="EE71" s="149" t="e">
        <f t="shared" si="23"/>
        <v>#REF!</v>
      </c>
      <c r="EF71" s="149"/>
      <c r="EG71" s="149"/>
      <c r="EH71" s="149"/>
      <c r="EI71" s="149"/>
      <c r="EJ71" s="149"/>
      <c r="EK71" s="149"/>
      <c r="EL71" s="149"/>
      <c r="EM71" s="149"/>
      <c r="EN71" s="149"/>
      <c r="EP71" s="115">
        <f t="shared" si="24"/>
        <v>45261</v>
      </c>
      <c r="EQ71" s="116" t="str">
        <f t="shared" si="25"/>
        <v>13 de mayo de 2024</v>
      </c>
      <c r="ER71" s="98" t="str">
        <f t="shared" si="26"/>
        <v>Riesgos</v>
      </c>
      <c r="ES71" s="98" t="str">
        <f t="shared" si="39"/>
        <v xml:space="preserve">ID_204: 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ET71" s="98" t="str">
        <f t="shared" si="40"/>
        <v>Ajuste en 
Establecimiento de controles
Tratamiento del riesgo en el Mapa de riesgos de Gestión Financiera</v>
      </c>
      <c r="EU71" s="98" t="str">
        <f t="shared" si="41"/>
        <v>Solicitud de cambio realizada y aprobada por la Subdirección Financiera a través del Aplicativo DARUMA</v>
      </c>
    </row>
    <row r="72" spans="1:151" ht="399.95" customHeight="1" x14ac:dyDescent="0.2">
      <c r="A72" s="120" t="s">
        <v>1098</v>
      </c>
      <c r="B72" s="105" t="s">
        <v>1099</v>
      </c>
      <c r="C72" s="105" t="s">
        <v>1100</v>
      </c>
      <c r="D72" s="120" t="s">
        <v>1101</v>
      </c>
      <c r="E72" s="121" t="s">
        <v>676</v>
      </c>
      <c r="F72" s="105" t="s">
        <v>1152</v>
      </c>
      <c r="G72" s="121">
        <v>205</v>
      </c>
      <c r="H72" s="121" t="s">
        <v>1557</v>
      </c>
      <c r="I72" s="104" t="s">
        <v>1153</v>
      </c>
      <c r="J72" s="120" t="s">
        <v>64</v>
      </c>
      <c r="K72" s="121" t="s">
        <v>365</v>
      </c>
      <c r="L72" s="105" t="s">
        <v>232</v>
      </c>
      <c r="M72" s="111" t="s">
        <v>1154</v>
      </c>
      <c r="N72" s="105" t="s">
        <v>1141</v>
      </c>
      <c r="O72" s="105" t="s">
        <v>1155</v>
      </c>
      <c r="P72" s="105" t="s">
        <v>1106</v>
      </c>
      <c r="Q72" s="105" t="s">
        <v>371</v>
      </c>
      <c r="R72" s="105" t="s">
        <v>1156</v>
      </c>
      <c r="S72" s="105" t="s">
        <v>373</v>
      </c>
      <c r="T72" s="105" t="s">
        <v>374</v>
      </c>
      <c r="U72" s="122" t="s">
        <v>144</v>
      </c>
      <c r="V72" s="123">
        <v>0.2</v>
      </c>
      <c r="W72" s="122" t="s">
        <v>53</v>
      </c>
      <c r="X72" s="123">
        <v>1</v>
      </c>
      <c r="Y72" s="66" t="s">
        <v>521</v>
      </c>
      <c r="Z72" s="105" t="s">
        <v>1144</v>
      </c>
      <c r="AA72" s="122" t="s">
        <v>144</v>
      </c>
      <c r="AB72" s="127">
        <v>3.5279999999999992E-2</v>
      </c>
      <c r="AC72" s="122" t="s">
        <v>53</v>
      </c>
      <c r="AD72" s="127">
        <v>1</v>
      </c>
      <c r="AE72" s="66" t="s">
        <v>521</v>
      </c>
      <c r="AF72" s="105" t="s">
        <v>523</v>
      </c>
      <c r="AG72" s="120" t="s">
        <v>412</v>
      </c>
      <c r="AH72" s="124" t="s">
        <v>1157</v>
      </c>
      <c r="AI72" s="124" t="s">
        <v>1146</v>
      </c>
      <c r="AJ72" s="137" t="s">
        <v>1560</v>
      </c>
      <c r="AK72" s="131" t="s">
        <v>1561</v>
      </c>
      <c r="AL72" s="124" t="s">
        <v>542</v>
      </c>
      <c r="AM72" s="124" t="s">
        <v>1158</v>
      </c>
      <c r="AN72" s="105" t="s">
        <v>1159</v>
      </c>
      <c r="AO72" s="105" t="s">
        <v>1160</v>
      </c>
      <c r="AP72" s="105" t="s">
        <v>1161</v>
      </c>
      <c r="AQ72" s="106">
        <v>45261</v>
      </c>
      <c r="AR72" s="107" t="s">
        <v>415</v>
      </c>
      <c r="AS72" s="108" t="s">
        <v>1150</v>
      </c>
      <c r="AT72" s="109"/>
      <c r="AU72" s="110"/>
      <c r="AV72" s="111"/>
      <c r="AW72" s="109"/>
      <c r="AX72" s="107"/>
      <c r="AY72" s="108"/>
      <c r="AZ72" s="109"/>
      <c r="BA72" s="110"/>
      <c r="BB72" s="111"/>
      <c r="BC72" s="109"/>
      <c r="BD72" s="107"/>
      <c r="BE72" s="108"/>
      <c r="BF72" s="109"/>
      <c r="BG72" s="110"/>
      <c r="BH72" s="111"/>
      <c r="BI72" s="109"/>
      <c r="BJ72" s="107"/>
      <c r="BK72" s="108"/>
      <c r="BL72" s="109"/>
      <c r="BM72" s="110"/>
      <c r="BN72" s="111"/>
      <c r="BO72" s="109"/>
      <c r="BP72" s="107"/>
      <c r="BQ72" s="108"/>
      <c r="BR72" s="109"/>
      <c r="BS72" s="110"/>
      <c r="BT72" s="111"/>
      <c r="BU72" s="109"/>
      <c r="BV72" s="107"/>
      <c r="BW72" s="108"/>
      <c r="BX72" s="109"/>
      <c r="BY72" s="110"/>
      <c r="BZ72" s="112"/>
      <c r="CA72" s="2">
        <f t="shared" si="27"/>
        <v>33</v>
      </c>
      <c r="CB72" s="51" t="s">
        <v>1112</v>
      </c>
      <c r="CC72" s="51" t="s">
        <v>1113</v>
      </c>
      <c r="CD72" s="51" t="s">
        <v>1114</v>
      </c>
      <c r="CE72" s="51" t="s">
        <v>388</v>
      </c>
      <c r="CF72" s="51" t="s">
        <v>389</v>
      </c>
      <c r="CG72" s="51" t="s">
        <v>389</v>
      </c>
      <c r="CH72" s="51" t="s">
        <v>390</v>
      </c>
      <c r="CI72" s="51" t="s">
        <v>389</v>
      </c>
      <c r="CJ72" s="51" t="s">
        <v>392</v>
      </c>
      <c r="CK72" s="51" t="s">
        <v>660</v>
      </c>
      <c r="CL72" s="51" t="s">
        <v>392</v>
      </c>
      <c r="CM72" s="51" t="s">
        <v>417</v>
      </c>
      <c r="CN72" s="51" t="s">
        <v>392</v>
      </c>
      <c r="CO72" s="51" t="s">
        <v>392</v>
      </c>
      <c r="CP72" s="51" t="s">
        <v>392</v>
      </c>
      <c r="CQ72" s="51" t="s">
        <v>392</v>
      </c>
      <c r="CR72" s="51" t="s">
        <v>1151</v>
      </c>
      <c r="CS72" s="51" t="s">
        <v>392</v>
      </c>
      <c r="CT72" s="51" t="s">
        <v>392</v>
      </c>
      <c r="CU72" s="51" t="s">
        <v>392</v>
      </c>
      <c r="CV72" s="51" t="s">
        <v>392</v>
      </c>
      <c r="CW72" s="51" t="s">
        <v>392</v>
      </c>
      <c r="CX72" s="51" t="s">
        <v>392</v>
      </c>
      <c r="CZ72" s="102" t="str">
        <f t="shared" si="28"/>
        <v>Corrupción</v>
      </c>
      <c r="DA72" s="152" t="str">
        <f t="shared" si="29"/>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72" s="152"/>
      <c r="DC72" s="152"/>
      <c r="DD72" s="152"/>
      <c r="DE72" s="152"/>
      <c r="DF72" s="152"/>
      <c r="DG72" s="152"/>
      <c r="DH72" s="102" t="str">
        <f t="shared" si="30"/>
        <v>Extremo</v>
      </c>
      <c r="DI72" s="102" t="str">
        <f t="shared" si="31"/>
        <v>Extremo</v>
      </c>
      <c r="DK72" s="98" t="e">
        <f>SUM(LEN(#REF!)-LEN(SUBSTITUTE(#REF!,"- Preventivo","")))/LEN("- Preventivo")</f>
        <v>#REF!</v>
      </c>
      <c r="DL72" s="98" t="e">
        <f t="shared" si="32"/>
        <v>#REF!</v>
      </c>
      <c r="DM72" s="98" t="e">
        <f>SUM(LEN(#REF!)-LEN(SUBSTITUTE(#REF!,"- Detectivo","")))/LEN("- Detectivo")</f>
        <v>#REF!</v>
      </c>
      <c r="DN72" s="98" t="e">
        <f t="shared" si="33"/>
        <v>#REF!</v>
      </c>
      <c r="DO72" s="98" t="e">
        <f>SUM(LEN(#REF!)-LEN(SUBSTITUTE(#REF!,"- Correctivo","")))/LEN("- Correctivo")</f>
        <v>#REF!</v>
      </c>
      <c r="DP72" s="98" t="e">
        <f t="shared" si="34"/>
        <v>#REF!</v>
      </c>
      <c r="DQ72" s="98" t="e">
        <f t="shared" si="19"/>
        <v>#REF!</v>
      </c>
      <c r="DR72" s="98" t="e">
        <f t="shared" si="35"/>
        <v>#REF!</v>
      </c>
      <c r="DS72" s="98" t="e">
        <f>SUM(LEN(#REF!)-LEN(SUBSTITUTE(#REF!,"- Documentado","")))/LEN("- Documentado")</f>
        <v>#REF!</v>
      </c>
      <c r="DT72" s="98" t="e">
        <f>SUM(LEN(#REF!)-LEN(SUBSTITUTE(#REF!,"- Documentado","")))/LEN("- Documentado")</f>
        <v>#REF!</v>
      </c>
      <c r="DU72" s="98" t="e">
        <f t="shared" si="36"/>
        <v>#REF!</v>
      </c>
      <c r="DV72" s="98" t="e">
        <f>SUM(LEN(#REF!)-LEN(SUBSTITUTE(#REF!,"- Continua","")))/LEN("- Continua")</f>
        <v>#REF!</v>
      </c>
      <c r="DW72" s="98" t="e">
        <f>SUM(LEN(#REF!)-LEN(SUBSTITUTE(#REF!,"- Continua","")))/LEN("- Continua")</f>
        <v>#REF!</v>
      </c>
      <c r="DX72" s="98" t="e">
        <f t="shared" si="37"/>
        <v>#REF!</v>
      </c>
      <c r="DY72" s="98" t="e">
        <f>SUM(LEN(#REF!)-LEN(SUBSTITUTE(#REF!,"- Con registro","")))/LEN("- Con registro")</f>
        <v>#REF!</v>
      </c>
      <c r="DZ72" s="98" t="e">
        <f>SUM(LEN(#REF!)-LEN(SUBSTITUTE(#REF!,"- Con registro","")))/LEN("- Con registro")</f>
        <v>#REF!</v>
      </c>
      <c r="EA72" s="98" t="e">
        <f t="shared" si="38"/>
        <v>#REF!</v>
      </c>
      <c r="EB72" s="101" t="e">
        <f t="shared" si="20"/>
        <v>#REF!</v>
      </c>
      <c r="EC72" s="101" t="e">
        <f t="shared" si="21"/>
        <v>#REF!</v>
      </c>
      <c r="ED72" s="129" t="e">
        <f t="shared" si="22"/>
        <v>#REF!</v>
      </c>
      <c r="EE72" s="149" t="e">
        <f t="shared" si="23"/>
        <v>#REF!</v>
      </c>
      <c r="EF72" s="149"/>
      <c r="EG72" s="149"/>
      <c r="EH72" s="149"/>
      <c r="EI72" s="149"/>
      <c r="EJ72" s="149"/>
      <c r="EK72" s="149"/>
      <c r="EL72" s="149"/>
      <c r="EM72" s="149"/>
      <c r="EN72" s="149"/>
      <c r="EP72" s="115">
        <f t="shared" si="24"/>
        <v>45261</v>
      </c>
      <c r="EQ72" s="116" t="str">
        <f t="shared" si="25"/>
        <v>13 de mayo de 2024</v>
      </c>
      <c r="ER72" s="98" t="str">
        <f t="shared" si="26"/>
        <v>Riesgos</v>
      </c>
      <c r="ES72" s="98" t="str">
        <f t="shared" si="39"/>
        <v xml:space="preserve">ID_205: Posibilidad de afectación reputacional por hallazgos y sanciones impuestas por órganos de control, debido a uso indebido de información privilegiada para el inadecuado registro de los hechos económicos, con el fin de obtener beneficios propios o de terceros  </v>
      </c>
      <c r="ET72" s="98" t="str">
        <f t="shared" si="40"/>
        <v>Ajuste en 
Establecimiento de controles
Tratamiento del riesgo en el Mapa de riesgos de Gestión Financiera</v>
      </c>
      <c r="EU72" s="98" t="str">
        <f t="shared" si="41"/>
        <v>Solicitud de cambio realizada y aprobada por la Subdirección Financiera a través del Aplicativo DARUMA</v>
      </c>
    </row>
    <row r="73" spans="1:151" ht="399.95" customHeight="1" x14ac:dyDescent="0.2">
      <c r="A73" s="120" t="s">
        <v>1162</v>
      </c>
      <c r="B73" s="105" t="s">
        <v>1163</v>
      </c>
      <c r="C73" s="105" t="s">
        <v>1164</v>
      </c>
      <c r="D73" s="120" t="s">
        <v>235</v>
      </c>
      <c r="E73" s="121" t="s">
        <v>676</v>
      </c>
      <c r="F73" s="105" t="s">
        <v>1165</v>
      </c>
      <c r="G73" s="121">
        <v>230</v>
      </c>
      <c r="H73" s="121" t="s">
        <v>1616</v>
      </c>
      <c r="I73" s="104" t="s">
        <v>1166</v>
      </c>
      <c r="J73" s="120" t="s">
        <v>36</v>
      </c>
      <c r="K73" s="121" t="s">
        <v>365</v>
      </c>
      <c r="L73" s="105" t="s">
        <v>236</v>
      </c>
      <c r="M73" s="111" t="s">
        <v>1167</v>
      </c>
      <c r="N73" s="105" t="s">
        <v>1168</v>
      </c>
      <c r="O73" s="105" t="s">
        <v>1169</v>
      </c>
      <c r="P73" s="105" t="s">
        <v>370</v>
      </c>
      <c r="Q73" s="105" t="s">
        <v>371</v>
      </c>
      <c r="R73" s="105" t="s">
        <v>372</v>
      </c>
      <c r="S73" s="105" t="s">
        <v>373</v>
      </c>
      <c r="T73" s="105" t="s">
        <v>374</v>
      </c>
      <c r="U73" s="122" t="s">
        <v>123</v>
      </c>
      <c r="V73" s="123">
        <v>0.4</v>
      </c>
      <c r="W73" s="122" t="s">
        <v>124</v>
      </c>
      <c r="X73" s="123">
        <v>0.4</v>
      </c>
      <c r="Y73" s="66" t="s">
        <v>86</v>
      </c>
      <c r="Z73" s="105" t="s">
        <v>1170</v>
      </c>
      <c r="AA73" s="122" t="s">
        <v>144</v>
      </c>
      <c r="AB73" s="127">
        <v>0.1008</v>
      </c>
      <c r="AC73" s="122" t="s">
        <v>124</v>
      </c>
      <c r="AD73" s="127">
        <v>0.30000000000000004</v>
      </c>
      <c r="AE73" s="66" t="s">
        <v>376</v>
      </c>
      <c r="AF73" s="105" t="s">
        <v>377</v>
      </c>
      <c r="AG73" s="120" t="s">
        <v>378</v>
      </c>
      <c r="AH73" s="105" t="s">
        <v>379</v>
      </c>
      <c r="AI73" s="105" t="s">
        <v>379</v>
      </c>
      <c r="AJ73" s="105" t="s">
        <v>363</v>
      </c>
      <c r="AK73" s="105" t="s">
        <v>363</v>
      </c>
      <c r="AL73" s="105" t="s">
        <v>379</v>
      </c>
      <c r="AM73" s="105" t="s">
        <v>379</v>
      </c>
      <c r="AN73" s="105" t="s">
        <v>1171</v>
      </c>
      <c r="AO73" s="105" t="s">
        <v>1172</v>
      </c>
      <c r="AP73" s="105" t="s">
        <v>1173</v>
      </c>
      <c r="AQ73" s="106">
        <v>45266</v>
      </c>
      <c r="AR73" s="107" t="s">
        <v>1174</v>
      </c>
      <c r="AS73" s="108" t="s">
        <v>1175</v>
      </c>
      <c r="AT73" s="109"/>
      <c r="AU73" s="110"/>
      <c r="AV73" s="111"/>
      <c r="AW73" s="109"/>
      <c r="AX73" s="107"/>
      <c r="AY73" s="108"/>
      <c r="AZ73" s="109"/>
      <c r="BA73" s="110"/>
      <c r="BB73" s="111"/>
      <c r="BC73" s="109"/>
      <c r="BD73" s="107"/>
      <c r="BE73" s="108"/>
      <c r="BF73" s="109"/>
      <c r="BG73" s="110"/>
      <c r="BH73" s="111"/>
      <c r="BI73" s="109"/>
      <c r="BJ73" s="107"/>
      <c r="BK73" s="108"/>
      <c r="BL73" s="109"/>
      <c r="BM73" s="110"/>
      <c r="BN73" s="111"/>
      <c r="BO73" s="109"/>
      <c r="BP73" s="107"/>
      <c r="BQ73" s="108"/>
      <c r="BR73" s="109"/>
      <c r="BS73" s="110"/>
      <c r="BT73" s="111"/>
      <c r="BU73" s="109"/>
      <c r="BV73" s="107"/>
      <c r="BW73" s="108"/>
      <c r="BX73" s="109"/>
      <c r="BY73" s="110"/>
      <c r="BZ73" s="112"/>
      <c r="CA73" s="2">
        <f t="shared" si="27"/>
        <v>33</v>
      </c>
      <c r="CB73" s="51" t="s">
        <v>1176</v>
      </c>
      <c r="CC73" s="51" t="s">
        <v>1177</v>
      </c>
      <c r="CD73" s="51" t="s">
        <v>1178</v>
      </c>
      <c r="CE73" s="51" t="s">
        <v>392</v>
      </c>
      <c r="CF73" s="51" t="s">
        <v>389</v>
      </c>
      <c r="CG73" s="51" t="s">
        <v>389</v>
      </c>
      <c r="CH73" s="51" t="s">
        <v>390</v>
      </c>
      <c r="CI73" s="51" t="s">
        <v>389</v>
      </c>
      <c r="CJ73" s="51" t="s">
        <v>392</v>
      </c>
      <c r="CK73" s="51"/>
      <c r="CL73" s="51" t="s">
        <v>392</v>
      </c>
      <c r="CM73" s="51" t="s">
        <v>392</v>
      </c>
      <c r="CN73" s="51" t="s">
        <v>392</v>
      </c>
      <c r="CO73" s="51" t="s">
        <v>392</v>
      </c>
      <c r="CP73" s="51" t="s">
        <v>392</v>
      </c>
      <c r="CQ73" s="51" t="s">
        <v>392</v>
      </c>
      <c r="CR73" s="51" t="s">
        <v>1179</v>
      </c>
      <c r="CS73" s="51" t="s">
        <v>392</v>
      </c>
      <c r="CT73" s="51" t="s">
        <v>392</v>
      </c>
      <c r="CU73" s="51" t="s">
        <v>392</v>
      </c>
      <c r="CV73" s="51" t="s">
        <v>392</v>
      </c>
      <c r="CW73" s="51" t="s">
        <v>392</v>
      </c>
      <c r="CX73" s="51" t="s">
        <v>392</v>
      </c>
      <c r="CZ73" s="102" t="str">
        <f t="shared" si="28"/>
        <v>Gestión de procesos</v>
      </c>
      <c r="DA73" s="152" t="str">
        <f t="shared" si="29"/>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v>
      </c>
      <c r="DB73" s="152"/>
      <c r="DC73" s="152"/>
      <c r="DD73" s="152"/>
      <c r="DE73" s="152"/>
      <c r="DF73" s="152"/>
      <c r="DG73" s="152"/>
      <c r="DH73" s="102" t="str">
        <f t="shared" si="30"/>
        <v>Moderado</v>
      </c>
      <c r="DI73" s="102" t="str">
        <f t="shared" si="31"/>
        <v>Bajo</v>
      </c>
      <c r="DK73" s="98" t="e">
        <f>SUM(LEN(#REF!)-LEN(SUBSTITUTE(#REF!,"- Preventivo","")))/LEN("- Preventivo")</f>
        <v>#REF!</v>
      </c>
      <c r="DL73" s="98" t="e">
        <f t="shared" si="32"/>
        <v>#REF!</v>
      </c>
      <c r="DM73" s="98" t="e">
        <f>SUM(LEN(#REF!)-LEN(SUBSTITUTE(#REF!,"- Detectivo","")))/LEN("- Detectivo")</f>
        <v>#REF!</v>
      </c>
      <c r="DN73" s="98" t="e">
        <f t="shared" si="33"/>
        <v>#REF!</v>
      </c>
      <c r="DO73" s="98" t="e">
        <f>SUM(LEN(#REF!)-LEN(SUBSTITUTE(#REF!,"- Correctivo","")))/LEN("- Correctivo")</f>
        <v>#REF!</v>
      </c>
      <c r="DP73" s="98" t="e">
        <f t="shared" si="34"/>
        <v>#REF!</v>
      </c>
      <c r="DQ73" s="98" t="e">
        <f t="shared" si="19"/>
        <v>#REF!</v>
      </c>
      <c r="DR73" s="98" t="e">
        <f t="shared" si="35"/>
        <v>#REF!</v>
      </c>
      <c r="DS73" s="98" t="e">
        <f>SUM(LEN(#REF!)-LEN(SUBSTITUTE(#REF!,"- Documentado","")))/LEN("- Documentado")</f>
        <v>#REF!</v>
      </c>
      <c r="DT73" s="98" t="e">
        <f>SUM(LEN(#REF!)-LEN(SUBSTITUTE(#REF!,"- Documentado","")))/LEN("- Documentado")</f>
        <v>#REF!</v>
      </c>
      <c r="DU73" s="98" t="e">
        <f t="shared" si="36"/>
        <v>#REF!</v>
      </c>
      <c r="DV73" s="98" t="e">
        <f>SUM(LEN(#REF!)-LEN(SUBSTITUTE(#REF!,"- Continua","")))/LEN("- Continua")</f>
        <v>#REF!</v>
      </c>
      <c r="DW73" s="98" t="e">
        <f>SUM(LEN(#REF!)-LEN(SUBSTITUTE(#REF!,"- Continua","")))/LEN("- Continua")</f>
        <v>#REF!</v>
      </c>
      <c r="DX73" s="98" t="e">
        <f t="shared" si="37"/>
        <v>#REF!</v>
      </c>
      <c r="DY73" s="98" t="e">
        <f>SUM(LEN(#REF!)-LEN(SUBSTITUTE(#REF!,"- Con registro","")))/LEN("- Con registro")</f>
        <v>#REF!</v>
      </c>
      <c r="DZ73" s="98" t="e">
        <f>SUM(LEN(#REF!)-LEN(SUBSTITUTE(#REF!,"- Con registro","")))/LEN("- Con registro")</f>
        <v>#REF!</v>
      </c>
      <c r="EA73" s="98" t="e">
        <f t="shared" si="38"/>
        <v>#REF!</v>
      </c>
      <c r="EB73" s="101" t="e">
        <f t="shared" si="20"/>
        <v>#REF!</v>
      </c>
      <c r="EC73" s="101" t="e">
        <f t="shared" si="21"/>
        <v>#REF!</v>
      </c>
      <c r="ED73" s="129" t="e">
        <f t="shared" si="22"/>
        <v>#REF!</v>
      </c>
      <c r="EE73" s="149" t="e">
        <f t="shared" si="23"/>
        <v>#REF!</v>
      </c>
      <c r="EF73" s="149"/>
      <c r="EG73" s="149"/>
      <c r="EH73" s="149"/>
      <c r="EI73" s="149"/>
      <c r="EJ73" s="149"/>
      <c r="EK73" s="149"/>
      <c r="EL73" s="149"/>
      <c r="EM73" s="149"/>
      <c r="EN73" s="149"/>
      <c r="EP73" s="115">
        <f t="shared" si="24"/>
        <v>45266</v>
      </c>
      <c r="EQ73" s="116" t="str">
        <f t="shared" si="25"/>
        <v>13 de mayo de 2024</v>
      </c>
      <c r="ER73" s="98" t="str">
        <f t="shared" si="26"/>
        <v>Riesgos</v>
      </c>
      <c r="ES73" s="98" t="str">
        <f t="shared" si="39"/>
        <v>ID_230: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v>
      </c>
      <c r="ET73" s="98" t="str">
        <f t="shared" si="40"/>
        <v>Ajuste en Identificación del riesgo
Análisis antes de controles
Establecimiento de controles
Evaluación de controles
 en el Mapa de riesgos de Gestión Jurídica</v>
      </c>
      <c r="EU73" s="98" t="str">
        <f t="shared" si="41"/>
        <v>Solicitud de cambio realizada y aprobada por la Oficina Jurídica a través del Aplicativo DARUMA</v>
      </c>
    </row>
    <row r="74" spans="1:151" ht="399.95" customHeight="1" x14ac:dyDescent="0.2">
      <c r="A74" s="120" t="s">
        <v>1162</v>
      </c>
      <c r="B74" s="105" t="s">
        <v>1163</v>
      </c>
      <c r="C74" s="105" t="s">
        <v>1164</v>
      </c>
      <c r="D74" s="120" t="s">
        <v>235</v>
      </c>
      <c r="E74" s="121" t="s">
        <v>676</v>
      </c>
      <c r="F74" s="105" t="s">
        <v>1180</v>
      </c>
      <c r="G74" s="121">
        <v>231</v>
      </c>
      <c r="H74" s="121" t="s">
        <v>1617</v>
      </c>
      <c r="I74" s="104" t="s">
        <v>1181</v>
      </c>
      <c r="J74" s="120" t="s">
        <v>36</v>
      </c>
      <c r="K74" s="121" t="s">
        <v>365</v>
      </c>
      <c r="L74" s="105" t="s">
        <v>236</v>
      </c>
      <c r="M74" s="111" t="s">
        <v>1182</v>
      </c>
      <c r="N74" s="105" t="s">
        <v>1183</v>
      </c>
      <c r="O74" s="105" t="s">
        <v>1184</v>
      </c>
      <c r="P74" s="105" t="s">
        <v>370</v>
      </c>
      <c r="Q74" s="105" t="s">
        <v>371</v>
      </c>
      <c r="R74" s="105" t="s">
        <v>372</v>
      </c>
      <c r="S74" s="105" t="s">
        <v>373</v>
      </c>
      <c r="T74" s="105" t="s">
        <v>374</v>
      </c>
      <c r="U74" s="122" t="s">
        <v>78</v>
      </c>
      <c r="V74" s="123">
        <v>0.8</v>
      </c>
      <c r="W74" s="122" t="s">
        <v>145</v>
      </c>
      <c r="X74" s="123">
        <v>0.2</v>
      </c>
      <c r="Y74" s="66" t="s">
        <v>86</v>
      </c>
      <c r="Z74" s="105" t="s">
        <v>1185</v>
      </c>
      <c r="AA74" s="122" t="s">
        <v>123</v>
      </c>
      <c r="AB74" s="127">
        <v>0.33600000000000002</v>
      </c>
      <c r="AC74" s="122" t="s">
        <v>145</v>
      </c>
      <c r="AD74" s="127">
        <v>0.15000000000000002</v>
      </c>
      <c r="AE74" s="66" t="s">
        <v>376</v>
      </c>
      <c r="AF74" s="105" t="s">
        <v>592</v>
      </c>
      <c r="AG74" s="120" t="s">
        <v>378</v>
      </c>
      <c r="AH74" s="105" t="s">
        <v>379</v>
      </c>
      <c r="AI74" s="105" t="s">
        <v>379</v>
      </c>
      <c r="AJ74" s="105" t="s">
        <v>363</v>
      </c>
      <c r="AK74" s="105" t="s">
        <v>363</v>
      </c>
      <c r="AL74" s="105" t="s">
        <v>379</v>
      </c>
      <c r="AM74" s="105" t="s">
        <v>379</v>
      </c>
      <c r="AN74" s="105" t="s">
        <v>1186</v>
      </c>
      <c r="AO74" s="105" t="s">
        <v>1187</v>
      </c>
      <c r="AP74" s="105" t="s">
        <v>1188</v>
      </c>
      <c r="AQ74" s="106">
        <v>45266</v>
      </c>
      <c r="AR74" s="107" t="s">
        <v>556</v>
      </c>
      <c r="AS74" s="108" t="s">
        <v>1189</v>
      </c>
      <c r="AT74" s="109"/>
      <c r="AU74" s="110"/>
      <c r="AV74" s="111"/>
      <c r="AW74" s="109"/>
      <c r="AX74" s="107"/>
      <c r="AY74" s="108"/>
      <c r="AZ74" s="109"/>
      <c r="BA74" s="110"/>
      <c r="BB74" s="111"/>
      <c r="BC74" s="109"/>
      <c r="BD74" s="107"/>
      <c r="BE74" s="108"/>
      <c r="BF74" s="109"/>
      <c r="BG74" s="110"/>
      <c r="BH74" s="111"/>
      <c r="BI74" s="109"/>
      <c r="BJ74" s="107"/>
      <c r="BK74" s="108"/>
      <c r="BL74" s="109"/>
      <c r="BM74" s="110"/>
      <c r="BN74" s="111"/>
      <c r="BO74" s="109"/>
      <c r="BP74" s="107"/>
      <c r="BQ74" s="108"/>
      <c r="BR74" s="109"/>
      <c r="BS74" s="107"/>
      <c r="BT74" s="111"/>
      <c r="BU74" s="109"/>
      <c r="BV74" s="107"/>
      <c r="BW74" s="108"/>
      <c r="BX74" s="109"/>
      <c r="BY74" s="110"/>
      <c r="BZ74" s="112"/>
      <c r="CA74" s="2">
        <f t="shared" si="27"/>
        <v>33</v>
      </c>
      <c r="CB74" s="51" t="s">
        <v>1176</v>
      </c>
      <c r="CC74" s="51" t="s">
        <v>1177</v>
      </c>
      <c r="CD74" s="51" t="s">
        <v>1178</v>
      </c>
      <c r="CE74" s="51" t="s">
        <v>392</v>
      </c>
      <c r="CF74" s="51" t="s">
        <v>389</v>
      </c>
      <c r="CG74" s="51" t="s">
        <v>389</v>
      </c>
      <c r="CH74" s="51" t="s">
        <v>390</v>
      </c>
      <c r="CI74" s="51" t="s">
        <v>389</v>
      </c>
      <c r="CJ74" s="51" t="s">
        <v>392</v>
      </c>
      <c r="CK74" s="51"/>
      <c r="CL74" s="51" t="s">
        <v>392</v>
      </c>
      <c r="CM74" s="51" t="s">
        <v>392</v>
      </c>
      <c r="CN74" s="51" t="s">
        <v>392</v>
      </c>
      <c r="CO74" s="51" t="s">
        <v>392</v>
      </c>
      <c r="CP74" s="51" t="s">
        <v>392</v>
      </c>
      <c r="CQ74" s="51" t="s">
        <v>392</v>
      </c>
      <c r="CR74" s="51" t="s">
        <v>1190</v>
      </c>
      <c r="CS74" s="51" t="s">
        <v>392</v>
      </c>
      <c r="CT74" s="51" t="s">
        <v>392</v>
      </c>
      <c r="CU74" s="51" t="s">
        <v>392</v>
      </c>
      <c r="CV74" s="51" t="s">
        <v>392</v>
      </c>
      <c r="CW74" s="51" t="s">
        <v>392</v>
      </c>
      <c r="CX74" s="51" t="s">
        <v>392</v>
      </c>
      <c r="CZ74" s="102" t="str">
        <f t="shared" si="28"/>
        <v>Gestión de procesos</v>
      </c>
      <c r="DA74" s="152" t="str">
        <f t="shared" si="29"/>
        <v>Posibilidad de afectación reputacional por interposición de demandas y emisión de decisiones contrarias a los intereses de la Secretaría General, debido a errores (fallas o deficiencias) en la emisión de actos administrativos de carácter general</v>
      </c>
      <c r="DB74" s="152"/>
      <c r="DC74" s="152"/>
      <c r="DD74" s="152"/>
      <c r="DE74" s="152"/>
      <c r="DF74" s="152"/>
      <c r="DG74" s="152"/>
      <c r="DH74" s="102" t="str">
        <f t="shared" si="30"/>
        <v>Moderado</v>
      </c>
      <c r="DI74" s="102" t="str">
        <f t="shared" si="31"/>
        <v>Bajo</v>
      </c>
      <c r="DK74" s="98" t="e">
        <f>SUM(LEN(#REF!)-LEN(SUBSTITUTE(#REF!,"- Preventivo","")))/LEN("- Preventivo")</f>
        <v>#REF!</v>
      </c>
      <c r="DL74" s="98" t="e">
        <f t="shared" si="32"/>
        <v>#REF!</v>
      </c>
      <c r="DM74" s="98" t="e">
        <f>SUM(LEN(#REF!)-LEN(SUBSTITUTE(#REF!,"- Detectivo","")))/LEN("- Detectivo")</f>
        <v>#REF!</v>
      </c>
      <c r="DN74" s="98" t="e">
        <f t="shared" si="33"/>
        <v>#REF!</v>
      </c>
      <c r="DO74" s="98" t="e">
        <f>SUM(LEN(#REF!)-LEN(SUBSTITUTE(#REF!,"- Correctivo","")))/LEN("- Correctivo")</f>
        <v>#REF!</v>
      </c>
      <c r="DP74" s="98" t="e">
        <f t="shared" si="34"/>
        <v>#REF!</v>
      </c>
      <c r="DQ74" s="98" t="e">
        <f t="shared" si="19"/>
        <v>#REF!</v>
      </c>
      <c r="DR74" s="98" t="e">
        <f t="shared" si="35"/>
        <v>#REF!</v>
      </c>
      <c r="DS74" s="98" t="e">
        <f>SUM(LEN(#REF!)-LEN(SUBSTITUTE(#REF!,"- Documentado","")))/LEN("- Documentado")</f>
        <v>#REF!</v>
      </c>
      <c r="DT74" s="98" t="e">
        <f>SUM(LEN(#REF!)-LEN(SUBSTITUTE(#REF!,"- Documentado","")))/LEN("- Documentado")</f>
        <v>#REF!</v>
      </c>
      <c r="DU74" s="98" t="e">
        <f t="shared" si="36"/>
        <v>#REF!</v>
      </c>
      <c r="DV74" s="98" t="e">
        <f>SUM(LEN(#REF!)-LEN(SUBSTITUTE(#REF!,"- Continua","")))/LEN("- Continua")</f>
        <v>#REF!</v>
      </c>
      <c r="DW74" s="98" t="e">
        <f>SUM(LEN(#REF!)-LEN(SUBSTITUTE(#REF!,"- Continua","")))/LEN("- Continua")</f>
        <v>#REF!</v>
      </c>
      <c r="DX74" s="98" t="e">
        <f t="shared" si="37"/>
        <v>#REF!</v>
      </c>
      <c r="DY74" s="98" t="e">
        <f>SUM(LEN(#REF!)-LEN(SUBSTITUTE(#REF!,"- Con registro","")))/LEN("- Con registro")</f>
        <v>#REF!</v>
      </c>
      <c r="DZ74" s="98" t="e">
        <f>SUM(LEN(#REF!)-LEN(SUBSTITUTE(#REF!,"- Con registro","")))/LEN("- Con registro")</f>
        <v>#REF!</v>
      </c>
      <c r="EA74" s="98" t="e">
        <f t="shared" si="38"/>
        <v>#REF!</v>
      </c>
      <c r="EB74" s="101" t="e">
        <f t="shared" si="20"/>
        <v>#REF!</v>
      </c>
      <c r="EC74" s="101" t="e">
        <f t="shared" si="21"/>
        <v>#REF!</v>
      </c>
      <c r="ED74" s="129" t="e">
        <f t="shared" si="22"/>
        <v>#REF!</v>
      </c>
      <c r="EE74" s="149" t="e">
        <f t="shared" si="23"/>
        <v>#REF!</v>
      </c>
      <c r="EF74" s="149"/>
      <c r="EG74" s="149"/>
      <c r="EH74" s="149"/>
      <c r="EI74" s="149"/>
      <c r="EJ74" s="149"/>
      <c r="EK74" s="149"/>
      <c r="EL74" s="149"/>
      <c r="EM74" s="149"/>
      <c r="EN74" s="149"/>
      <c r="EP74" s="115">
        <f t="shared" si="24"/>
        <v>45266</v>
      </c>
      <c r="EQ74" s="116" t="str">
        <f t="shared" si="25"/>
        <v>13 de mayo de 2024</v>
      </c>
      <c r="ER74" s="98" t="str">
        <f t="shared" si="26"/>
        <v>Riesgos</v>
      </c>
      <c r="ES74" s="98" t="str">
        <f t="shared" si="39"/>
        <v>ID_231: Posibilidad de afectación reputacional por interposición de demandas y emisión de decisiones contrarias a los intereses de la Secretaría General, debido a errores (fallas o deficiencias) en la emisión de actos administrativos de carácter general</v>
      </c>
      <c r="ET74" s="98" t="str">
        <f t="shared" si="40"/>
        <v>Ajuste en Identificación del riesgo
Análisis antes de controles
Establecimiento de controles
 en el Mapa de riesgos de Gestión Jurídica</v>
      </c>
      <c r="EU74" s="98" t="str">
        <f t="shared" si="41"/>
        <v>Solicitud de cambio realizada y aprobada por la Oficina Jurídica a través del Aplicativo DARUMA</v>
      </c>
    </row>
    <row r="75" spans="1:151" ht="399.95" customHeight="1" x14ac:dyDescent="0.2">
      <c r="A75" s="120" t="s">
        <v>1162</v>
      </c>
      <c r="B75" s="105" t="s">
        <v>1163</v>
      </c>
      <c r="C75" s="105" t="s">
        <v>1164</v>
      </c>
      <c r="D75" s="120" t="s">
        <v>235</v>
      </c>
      <c r="E75" s="121" t="s">
        <v>676</v>
      </c>
      <c r="F75" s="105" t="s">
        <v>1191</v>
      </c>
      <c r="G75" s="121">
        <v>232</v>
      </c>
      <c r="H75" s="121" t="s">
        <v>1589</v>
      </c>
      <c r="I75" s="104" t="s">
        <v>1192</v>
      </c>
      <c r="J75" s="120" t="s">
        <v>36</v>
      </c>
      <c r="K75" s="121" t="s">
        <v>365</v>
      </c>
      <c r="L75" s="105" t="s">
        <v>236</v>
      </c>
      <c r="M75" s="111" t="s">
        <v>1193</v>
      </c>
      <c r="N75" s="105" t="s">
        <v>1183</v>
      </c>
      <c r="O75" s="105" t="s">
        <v>1194</v>
      </c>
      <c r="P75" s="105" t="s">
        <v>370</v>
      </c>
      <c r="Q75" s="105" t="s">
        <v>371</v>
      </c>
      <c r="R75" s="105" t="s">
        <v>372</v>
      </c>
      <c r="S75" s="105" t="s">
        <v>373</v>
      </c>
      <c r="T75" s="105" t="s">
        <v>374</v>
      </c>
      <c r="U75" s="122" t="s">
        <v>123</v>
      </c>
      <c r="V75" s="123">
        <v>0.4</v>
      </c>
      <c r="W75" s="122" t="s">
        <v>124</v>
      </c>
      <c r="X75" s="123">
        <v>0.4</v>
      </c>
      <c r="Y75" s="66" t="s">
        <v>86</v>
      </c>
      <c r="Z75" s="105" t="s">
        <v>1195</v>
      </c>
      <c r="AA75" s="122" t="s">
        <v>144</v>
      </c>
      <c r="AB75" s="127">
        <v>0.16799999999999998</v>
      </c>
      <c r="AC75" s="122" t="s">
        <v>124</v>
      </c>
      <c r="AD75" s="127">
        <v>0.30000000000000004</v>
      </c>
      <c r="AE75" s="66" t="s">
        <v>376</v>
      </c>
      <c r="AF75" s="105" t="s">
        <v>1196</v>
      </c>
      <c r="AG75" s="120" t="s">
        <v>378</v>
      </c>
      <c r="AH75" s="105" t="s">
        <v>379</v>
      </c>
      <c r="AI75" s="105" t="s">
        <v>379</v>
      </c>
      <c r="AJ75" s="105" t="s">
        <v>363</v>
      </c>
      <c r="AK75" s="105" t="s">
        <v>363</v>
      </c>
      <c r="AL75" s="105" t="s">
        <v>379</v>
      </c>
      <c r="AM75" s="105" t="s">
        <v>379</v>
      </c>
      <c r="AN75" s="105" t="s">
        <v>1197</v>
      </c>
      <c r="AO75" s="105" t="s">
        <v>1198</v>
      </c>
      <c r="AP75" s="105" t="s">
        <v>1199</v>
      </c>
      <c r="AQ75" s="106">
        <v>45266</v>
      </c>
      <c r="AR75" s="107" t="s">
        <v>556</v>
      </c>
      <c r="AS75" s="108" t="s">
        <v>1200</v>
      </c>
      <c r="AT75" s="109"/>
      <c r="AU75" s="110"/>
      <c r="AV75" s="111"/>
      <c r="AW75" s="109"/>
      <c r="AX75" s="107"/>
      <c r="AY75" s="108"/>
      <c r="AZ75" s="109"/>
      <c r="BA75" s="110"/>
      <c r="BB75" s="111"/>
      <c r="BC75" s="109"/>
      <c r="BD75" s="107"/>
      <c r="BE75" s="108"/>
      <c r="BF75" s="109"/>
      <c r="BG75" s="110"/>
      <c r="BH75" s="111"/>
      <c r="BI75" s="109"/>
      <c r="BJ75" s="107"/>
      <c r="BK75" s="108"/>
      <c r="BL75" s="109"/>
      <c r="BM75" s="110"/>
      <c r="BN75" s="111"/>
      <c r="BO75" s="109"/>
      <c r="BP75" s="107"/>
      <c r="BQ75" s="108"/>
      <c r="BR75" s="109"/>
      <c r="BS75" s="107"/>
      <c r="BT75" s="111"/>
      <c r="BU75" s="109"/>
      <c r="BV75" s="107"/>
      <c r="BW75" s="108"/>
      <c r="BX75" s="109"/>
      <c r="BY75" s="110"/>
      <c r="BZ75" s="112"/>
      <c r="CA75" s="2">
        <f t="shared" si="27"/>
        <v>33</v>
      </c>
      <c r="CB75" s="51" t="s">
        <v>1176</v>
      </c>
      <c r="CC75" s="51" t="s">
        <v>1177</v>
      </c>
      <c r="CD75" s="51" t="s">
        <v>1178</v>
      </c>
      <c r="CE75" s="51" t="s">
        <v>392</v>
      </c>
      <c r="CF75" s="51" t="s">
        <v>389</v>
      </c>
      <c r="CG75" s="51" t="s">
        <v>389</v>
      </c>
      <c r="CH75" s="51" t="s">
        <v>390</v>
      </c>
      <c r="CI75" s="51" t="s">
        <v>389</v>
      </c>
      <c r="CJ75" s="51" t="s">
        <v>392</v>
      </c>
      <c r="CK75" s="51"/>
      <c r="CL75" s="51" t="s">
        <v>392</v>
      </c>
      <c r="CM75" s="51" t="s">
        <v>478</v>
      </c>
      <c r="CN75" s="51" t="s">
        <v>392</v>
      </c>
      <c r="CO75" s="51" t="s">
        <v>392</v>
      </c>
      <c r="CP75" s="51" t="s">
        <v>392</v>
      </c>
      <c r="CQ75" s="51" t="s">
        <v>392</v>
      </c>
      <c r="CR75" s="51" t="s">
        <v>1201</v>
      </c>
      <c r="CS75" s="51" t="s">
        <v>392</v>
      </c>
      <c r="CT75" s="51" t="s">
        <v>392</v>
      </c>
      <c r="CU75" s="51" t="s">
        <v>392</v>
      </c>
      <c r="CV75" s="51" t="s">
        <v>392</v>
      </c>
      <c r="CW75" s="51" t="s">
        <v>392</v>
      </c>
      <c r="CX75" s="51" t="s">
        <v>392</v>
      </c>
      <c r="CZ75" s="102" t="str">
        <f t="shared" si="28"/>
        <v>Gestión de procesos</v>
      </c>
      <c r="DA75" s="152" t="str">
        <f t="shared" si="29"/>
        <v xml:space="preserve">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v>
      </c>
      <c r="DB75" s="152"/>
      <c r="DC75" s="152"/>
      <c r="DD75" s="152"/>
      <c r="DE75" s="152"/>
      <c r="DF75" s="152"/>
      <c r="DG75" s="152"/>
      <c r="DH75" s="102" t="str">
        <f t="shared" si="30"/>
        <v>Moderado</v>
      </c>
      <c r="DI75" s="102" t="str">
        <f t="shared" si="31"/>
        <v>Bajo</v>
      </c>
      <c r="DK75" s="98" t="e">
        <f>SUM(LEN(#REF!)-LEN(SUBSTITUTE(#REF!,"- Preventivo","")))/LEN("- Preventivo")</f>
        <v>#REF!</v>
      </c>
      <c r="DL75" s="98" t="e">
        <f t="shared" si="32"/>
        <v>#REF!</v>
      </c>
      <c r="DM75" s="98" t="e">
        <f>SUM(LEN(#REF!)-LEN(SUBSTITUTE(#REF!,"- Detectivo","")))/LEN("- Detectivo")</f>
        <v>#REF!</v>
      </c>
      <c r="DN75" s="98" t="e">
        <f t="shared" si="33"/>
        <v>#REF!</v>
      </c>
      <c r="DO75" s="98" t="e">
        <f>SUM(LEN(#REF!)-LEN(SUBSTITUTE(#REF!,"- Correctivo","")))/LEN("- Correctivo")</f>
        <v>#REF!</v>
      </c>
      <c r="DP75" s="98" t="e">
        <f t="shared" si="34"/>
        <v>#REF!</v>
      </c>
      <c r="DQ75" s="98" t="e">
        <f t="shared" si="19"/>
        <v>#REF!</v>
      </c>
      <c r="DR75" s="98" t="e">
        <f t="shared" si="35"/>
        <v>#REF!</v>
      </c>
      <c r="DS75" s="98" t="e">
        <f>SUM(LEN(#REF!)-LEN(SUBSTITUTE(#REF!,"- Documentado","")))/LEN("- Documentado")</f>
        <v>#REF!</v>
      </c>
      <c r="DT75" s="98" t="e">
        <f>SUM(LEN(#REF!)-LEN(SUBSTITUTE(#REF!,"- Documentado","")))/LEN("- Documentado")</f>
        <v>#REF!</v>
      </c>
      <c r="DU75" s="98" t="e">
        <f t="shared" si="36"/>
        <v>#REF!</v>
      </c>
      <c r="DV75" s="98" t="e">
        <f>SUM(LEN(#REF!)-LEN(SUBSTITUTE(#REF!,"- Continua","")))/LEN("- Continua")</f>
        <v>#REF!</v>
      </c>
      <c r="DW75" s="98" t="e">
        <f>SUM(LEN(#REF!)-LEN(SUBSTITUTE(#REF!,"- Continua","")))/LEN("- Continua")</f>
        <v>#REF!</v>
      </c>
      <c r="DX75" s="98" t="e">
        <f t="shared" si="37"/>
        <v>#REF!</v>
      </c>
      <c r="DY75" s="98" t="e">
        <f>SUM(LEN(#REF!)-LEN(SUBSTITUTE(#REF!,"- Con registro","")))/LEN("- Con registro")</f>
        <v>#REF!</v>
      </c>
      <c r="DZ75" s="98" t="e">
        <f>SUM(LEN(#REF!)-LEN(SUBSTITUTE(#REF!,"- Con registro","")))/LEN("- Con registro")</f>
        <v>#REF!</v>
      </c>
      <c r="EA75" s="98" t="e">
        <f t="shared" si="38"/>
        <v>#REF!</v>
      </c>
      <c r="EB75" s="101" t="e">
        <f t="shared" si="20"/>
        <v>#REF!</v>
      </c>
      <c r="EC75" s="101" t="e">
        <f t="shared" si="21"/>
        <v>#REF!</v>
      </c>
      <c r="ED75" s="129" t="e">
        <f t="shared" si="22"/>
        <v>#REF!</v>
      </c>
      <c r="EE75" s="149" t="e">
        <f t="shared" si="23"/>
        <v>#REF!</v>
      </c>
      <c r="EF75" s="149"/>
      <c r="EG75" s="149"/>
      <c r="EH75" s="149"/>
      <c r="EI75" s="149"/>
      <c r="EJ75" s="149"/>
      <c r="EK75" s="149"/>
      <c r="EL75" s="149"/>
      <c r="EM75" s="149"/>
      <c r="EN75" s="149"/>
      <c r="EP75" s="115">
        <f t="shared" si="24"/>
        <v>45266</v>
      </c>
      <c r="EQ75" s="116" t="str">
        <f t="shared" si="25"/>
        <v>13 de mayo de 2024</v>
      </c>
      <c r="ER75" s="98" t="str">
        <f t="shared" si="26"/>
        <v>Riesgos</v>
      </c>
      <c r="ES75" s="98" t="str">
        <f t="shared" si="39"/>
        <v xml:space="preserve">ID_232: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v>
      </c>
      <c r="ET75" s="98" t="str">
        <f t="shared" si="40"/>
        <v>Ajuste en Identificación del riesgo
Análisis antes de controles
Establecimiento de controles
 en el Mapa de riesgos de Gestión Jurídica</v>
      </c>
      <c r="EU75" s="98" t="str">
        <f t="shared" si="41"/>
        <v>Solicitud de cambio realizada y aprobada por la Oficina Jurídica a través del Aplicativo DARUMA</v>
      </c>
    </row>
    <row r="76" spans="1:151" ht="399.95" customHeight="1" x14ac:dyDescent="0.2">
      <c r="A76" s="120" t="s">
        <v>1162</v>
      </c>
      <c r="B76" s="105" t="s">
        <v>1163</v>
      </c>
      <c r="C76" s="105" t="s">
        <v>1164</v>
      </c>
      <c r="D76" s="120" t="s">
        <v>235</v>
      </c>
      <c r="E76" s="121" t="s">
        <v>676</v>
      </c>
      <c r="F76" s="105" t="s">
        <v>1165</v>
      </c>
      <c r="G76" s="121">
        <v>219</v>
      </c>
      <c r="H76" s="121" t="s">
        <v>1566</v>
      </c>
      <c r="I76" s="104" t="s">
        <v>1202</v>
      </c>
      <c r="J76" s="120" t="s">
        <v>64</v>
      </c>
      <c r="K76" s="121" t="s">
        <v>365</v>
      </c>
      <c r="L76" s="105" t="s">
        <v>1203</v>
      </c>
      <c r="M76" s="111" t="s">
        <v>1204</v>
      </c>
      <c r="N76" s="105" t="s">
        <v>1205</v>
      </c>
      <c r="O76" s="105" t="s">
        <v>1206</v>
      </c>
      <c r="P76" s="105" t="s">
        <v>370</v>
      </c>
      <c r="Q76" s="105" t="s">
        <v>371</v>
      </c>
      <c r="R76" s="105" t="s">
        <v>372</v>
      </c>
      <c r="S76" s="105" t="s">
        <v>373</v>
      </c>
      <c r="T76" s="105" t="s">
        <v>374</v>
      </c>
      <c r="U76" s="122" t="s">
        <v>144</v>
      </c>
      <c r="V76" s="123">
        <v>0.2</v>
      </c>
      <c r="W76" s="122" t="s">
        <v>79</v>
      </c>
      <c r="X76" s="123">
        <v>0.8</v>
      </c>
      <c r="Y76" s="66" t="s">
        <v>409</v>
      </c>
      <c r="Z76" s="105" t="s">
        <v>410</v>
      </c>
      <c r="AA76" s="122" t="s">
        <v>144</v>
      </c>
      <c r="AB76" s="127">
        <v>3.0239999999999996E-2</v>
      </c>
      <c r="AC76" s="122" t="s">
        <v>79</v>
      </c>
      <c r="AD76" s="127">
        <v>0.8</v>
      </c>
      <c r="AE76" s="66" t="s">
        <v>409</v>
      </c>
      <c r="AF76" s="105" t="s">
        <v>411</v>
      </c>
      <c r="AG76" s="120" t="s">
        <v>412</v>
      </c>
      <c r="AH76" s="124" t="s">
        <v>1207</v>
      </c>
      <c r="AI76" s="124" t="s">
        <v>1208</v>
      </c>
      <c r="AJ76" s="136" t="s">
        <v>1564</v>
      </c>
      <c r="AK76" s="131" t="s">
        <v>1565</v>
      </c>
      <c r="AL76" s="128" t="s">
        <v>1209</v>
      </c>
      <c r="AM76" s="128" t="s">
        <v>1210</v>
      </c>
      <c r="AN76" s="105" t="s">
        <v>1211</v>
      </c>
      <c r="AO76" s="105" t="s">
        <v>1212</v>
      </c>
      <c r="AP76" s="105" t="s">
        <v>1213</v>
      </c>
      <c r="AQ76" s="106">
        <v>45266</v>
      </c>
      <c r="AR76" s="107" t="s">
        <v>476</v>
      </c>
      <c r="AS76" s="108" t="s">
        <v>1214</v>
      </c>
      <c r="AT76" s="109"/>
      <c r="AU76" s="110"/>
      <c r="AV76" s="111"/>
      <c r="AW76" s="109"/>
      <c r="AX76" s="107"/>
      <c r="AY76" s="108"/>
      <c r="AZ76" s="109"/>
      <c r="BA76" s="110"/>
      <c r="BB76" s="111"/>
      <c r="BC76" s="109"/>
      <c r="BD76" s="107"/>
      <c r="BE76" s="108"/>
      <c r="BF76" s="109"/>
      <c r="BG76" s="110"/>
      <c r="BH76" s="111"/>
      <c r="BI76" s="109"/>
      <c r="BJ76" s="107"/>
      <c r="BK76" s="108"/>
      <c r="BL76" s="109"/>
      <c r="BM76" s="110"/>
      <c r="BN76" s="111"/>
      <c r="BO76" s="109"/>
      <c r="BP76" s="107"/>
      <c r="BQ76" s="108"/>
      <c r="BR76" s="109"/>
      <c r="BS76" s="110"/>
      <c r="BT76" s="111"/>
      <c r="BU76" s="109"/>
      <c r="BV76" s="107"/>
      <c r="BW76" s="108"/>
      <c r="BX76" s="109"/>
      <c r="BY76" s="107"/>
      <c r="BZ76" s="112"/>
      <c r="CA76" s="2">
        <f t="shared" ref="CA76:CA107" si="42">COUNTBLANK(A76:BZ76)</f>
        <v>33</v>
      </c>
      <c r="CB76" s="51" t="s">
        <v>1176</v>
      </c>
      <c r="CC76" s="51" t="s">
        <v>1177</v>
      </c>
      <c r="CD76" s="51" t="s">
        <v>1178</v>
      </c>
      <c r="CE76" s="51" t="s">
        <v>392</v>
      </c>
      <c r="CF76" s="51" t="s">
        <v>389</v>
      </c>
      <c r="CG76" s="51" t="s">
        <v>389</v>
      </c>
      <c r="CH76" s="51" t="s">
        <v>390</v>
      </c>
      <c r="CI76" s="51" t="s">
        <v>389</v>
      </c>
      <c r="CJ76" s="51" t="s">
        <v>392</v>
      </c>
      <c r="CK76" s="51"/>
      <c r="CL76" s="51" t="s">
        <v>392</v>
      </c>
      <c r="CM76" s="51" t="s">
        <v>417</v>
      </c>
      <c r="CN76" s="51" t="s">
        <v>392</v>
      </c>
      <c r="CO76" s="51" t="s">
        <v>392</v>
      </c>
      <c r="CP76" s="51" t="s">
        <v>392</v>
      </c>
      <c r="CQ76" s="51" t="s">
        <v>392</v>
      </c>
      <c r="CR76" s="51" t="s">
        <v>1215</v>
      </c>
      <c r="CS76" s="51" t="s">
        <v>392</v>
      </c>
      <c r="CT76" s="51" t="s">
        <v>392</v>
      </c>
      <c r="CU76" s="51" t="s">
        <v>392</v>
      </c>
      <c r="CV76" s="51" t="s">
        <v>392</v>
      </c>
      <c r="CW76" s="51" t="s">
        <v>392</v>
      </c>
      <c r="CX76" s="51" t="s">
        <v>392</v>
      </c>
      <c r="CZ76" s="102" t="str">
        <f t="shared" ref="CZ76:CZ99" si="43">J76</f>
        <v>Corrupción</v>
      </c>
      <c r="DA76" s="152" t="str">
        <f t="shared" ref="DA76:DA99" si="44">I76</f>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DB76" s="152"/>
      <c r="DC76" s="152"/>
      <c r="DD76" s="152"/>
      <c r="DE76" s="152"/>
      <c r="DF76" s="152"/>
      <c r="DG76" s="152"/>
      <c r="DH76" s="102" t="str">
        <f t="shared" ref="DH76:DH99" si="45">Y76</f>
        <v>Alto</v>
      </c>
      <c r="DI76" s="102" t="str">
        <f t="shared" ref="DI76:DI99" si="46">AE76</f>
        <v>Alto</v>
      </c>
      <c r="DK76" s="98" t="e">
        <f>SUM(LEN(#REF!)-LEN(SUBSTITUTE(#REF!,"- Preventivo","")))/LEN("- Preventivo")</f>
        <v>#REF!</v>
      </c>
      <c r="DL76" s="98" t="e">
        <f t="shared" ref="DL76:DL99" si="47">SUMIFS($DK$12:$DK$99,$A$12:$A$99,A76)</f>
        <v>#REF!</v>
      </c>
      <c r="DM76" s="98" t="e">
        <f>SUM(LEN(#REF!)-LEN(SUBSTITUTE(#REF!,"- Detectivo","")))/LEN("- Detectivo")</f>
        <v>#REF!</v>
      </c>
      <c r="DN76" s="98" t="e">
        <f t="shared" ref="DN76:DN99" si="48">SUMIFS($DM$12:$DM$99,$A$12:$A$99,A76)</f>
        <v>#REF!</v>
      </c>
      <c r="DO76" s="98" t="e">
        <f>SUM(LEN(#REF!)-LEN(SUBSTITUTE(#REF!,"- Correctivo","")))/LEN("- Correctivo")</f>
        <v>#REF!</v>
      </c>
      <c r="DP76" s="98" t="e">
        <f t="shared" ref="DP76:DP99" si="49">SUMIFS($DO$12:$DO$99,$A$12:$A$99,A76)</f>
        <v>#REF!</v>
      </c>
      <c r="DQ76" s="98" t="e">
        <f t="shared" si="19"/>
        <v>#REF!</v>
      </c>
      <c r="DR76" s="98" t="e">
        <f t="shared" ref="DR76:DR99" si="50">SUMIFS($DQ$12:$DQ$99,$A$12:$A$99,A76)</f>
        <v>#REF!</v>
      </c>
      <c r="DS76" s="98" t="e">
        <f>SUM(LEN(#REF!)-LEN(SUBSTITUTE(#REF!,"- Documentado","")))/LEN("- Documentado")</f>
        <v>#REF!</v>
      </c>
      <c r="DT76" s="98" t="e">
        <f>SUM(LEN(#REF!)-LEN(SUBSTITUTE(#REF!,"- Documentado","")))/LEN("- Documentado")</f>
        <v>#REF!</v>
      </c>
      <c r="DU76" s="98" t="e">
        <f t="shared" ref="DU76:DU99" si="51">SUMIFS($DS$12:$DS$99,$A$12:$A$99,A76)+SUMIFS($DT$12:$DT$99,$A$12:$A$99,A76)</f>
        <v>#REF!</v>
      </c>
      <c r="DV76" s="98" t="e">
        <f>SUM(LEN(#REF!)-LEN(SUBSTITUTE(#REF!,"- Continua","")))/LEN("- Continua")</f>
        <v>#REF!</v>
      </c>
      <c r="DW76" s="98" t="e">
        <f>SUM(LEN(#REF!)-LEN(SUBSTITUTE(#REF!,"- Continua","")))/LEN("- Continua")</f>
        <v>#REF!</v>
      </c>
      <c r="DX76" s="98" t="e">
        <f t="shared" ref="DX76:DX99" si="52">SUMIFS($DV$12:$DV$99,$A$12:$A$99,A76)+SUMIFS($DW$12:$DW$99,$A$12:$A$99,A76)</f>
        <v>#REF!</v>
      </c>
      <c r="DY76" s="98" t="e">
        <f>SUM(LEN(#REF!)-LEN(SUBSTITUTE(#REF!,"- Con registro","")))/LEN("- Con registro")</f>
        <v>#REF!</v>
      </c>
      <c r="DZ76" s="98" t="e">
        <f>SUM(LEN(#REF!)-LEN(SUBSTITUTE(#REF!,"- Con registro","")))/LEN("- Con registro")</f>
        <v>#REF!</v>
      </c>
      <c r="EA76" s="98" t="e">
        <f t="shared" ref="EA76:EA99" si="53">SUMIFS($DY$12:$DY$99,$A$12:$A$99,A76)+SUMIFS($DZ$12:$DZ$99,$A$12:$A$99,A76)</f>
        <v>#REF!</v>
      </c>
      <c r="EB76" s="101" t="e">
        <f t="shared" si="20"/>
        <v>#REF!</v>
      </c>
      <c r="EC76" s="101" t="e">
        <f t="shared" si="21"/>
        <v>#REF!</v>
      </c>
      <c r="ED76" s="129" t="e">
        <f t="shared" si="22"/>
        <v>#REF!</v>
      </c>
      <c r="EE76" s="149" t="e">
        <f t="shared" si="23"/>
        <v>#REF!</v>
      </c>
      <c r="EF76" s="149"/>
      <c r="EG76" s="149"/>
      <c r="EH76" s="149"/>
      <c r="EI76" s="149"/>
      <c r="EJ76" s="149"/>
      <c r="EK76" s="149"/>
      <c r="EL76" s="149"/>
      <c r="EM76" s="149"/>
      <c r="EN76" s="149"/>
      <c r="EP76" s="115">
        <f t="shared" si="24"/>
        <v>45266</v>
      </c>
      <c r="EQ76" s="116" t="str">
        <f t="shared" si="25"/>
        <v>13 de mayo de 2024</v>
      </c>
      <c r="ER76" s="98" t="str">
        <f t="shared" si="26"/>
        <v>Riesgos</v>
      </c>
      <c r="ES76" s="98" t="str">
        <f t="shared" ref="ES76:ES107" si="54">IF(ER76="","",CONCATENATE("ID_",G76,": ",I76))</f>
        <v>ID_219: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ET76" s="98" t="str">
        <f t="shared" ref="ET76:ET107" si="55">IF(ES76="","",CONCATENATE("Ajuste en ",VLOOKUP(EP76,AQ76:BZ76,(MATCH(EP76,AQ76:BZ76,10)+1))," en el Mapa de riesgos de ",A76))</f>
        <v>Ajuste en Identificación del riesgo
Establecimiento de controles
Tratamiento del riesgo en el Mapa de riesgos de Gestión Jurídica</v>
      </c>
      <c r="EU76" s="98" t="str">
        <f t="shared" ref="EU76:EU107" si="56">IF(ET76="","",CONCATENATE("Solicitud de cambio realizada y aprobada por la ",L76," a través del Aplicativo DARUMA"))</f>
        <v>Solicitud de cambio realizada y aprobada por la Oficina Jurídica  a través del Aplicativo DARUMA</v>
      </c>
    </row>
    <row r="77" spans="1:151" ht="399.95" customHeight="1" x14ac:dyDescent="0.2">
      <c r="A77" s="120" t="s">
        <v>1216</v>
      </c>
      <c r="B77" s="105" t="s">
        <v>1217</v>
      </c>
      <c r="C77" s="105" t="s">
        <v>1218</v>
      </c>
      <c r="D77" s="120" t="s">
        <v>1658</v>
      </c>
      <c r="E77" s="121" t="s">
        <v>39</v>
      </c>
      <c r="F77" s="105" t="s">
        <v>1219</v>
      </c>
      <c r="G77" s="121">
        <v>279</v>
      </c>
      <c r="H77" s="121" t="s">
        <v>1679</v>
      </c>
      <c r="I77" s="104" t="s">
        <v>1220</v>
      </c>
      <c r="J77" s="120" t="s">
        <v>36</v>
      </c>
      <c r="K77" s="121" t="s">
        <v>365</v>
      </c>
      <c r="L77" s="105" t="s">
        <v>1221</v>
      </c>
      <c r="M77" s="111" t="s">
        <v>1222</v>
      </c>
      <c r="N77" s="105" t="s">
        <v>1223</v>
      </c>
      <c r="O77" s="105" t="s">
        <v>1224</v>
      </c>
      <c r="P77" s="105" t="s">
        <v>1225</v>
      </c>
      <c r="Q77" s="105" t="s">
        <v>371</v>
      </c>
      <c r="R77" s="105" t="s">
        <v>564</v>
      </c>
      <c r="S77" s="105" t="s">
        <v>427</v>
      </c>
      <c r="T77" s="105" t="s">
        <v>1226</v>
      </c>
      <c r="U77" s="122" t="s">
        <v>144</v>
      </c>
      <c r="V77" s="123">
        <v>0.2</v>
      </c>
      <c r="W77" s="122" t="s">
        <v>124</v>
      </c>
      <c r="X77" s="123">
        <v>0.4</v>
      </c>
      <c r="Y77" s="66" t="s">
        <v>376</v>
      </c>
      <c r="Z77" s="105" t="s">
        <v>1227</v>
      </c>
      <c r="AA77" s="122" t="s">
        <v>144</v>
      </c>
      <c r="AB77" s="127">
        <v>2.1167999999999999E-2</v>
      </c>
      <c r="AC77" s="122" t="s">
        <v>145</v>
      </c>
      <c r="AD77" s="127">
        <v>0.16875000000000001</v>
      </c>
      <c r="AE77" s="66" t="s">
        <v>376</v>
      </c>
      <c r="AF77" s="105" t="s">
        <v>1228</v>
      </c>
      <c r="AG77" s="120" t="s">
        <v>378</v>
      </c>
      <c r="AH77" s="105" t="s">
        <v>379</v>
      </c>
      <c r="AI77" s="105" t="s">
        <v>379</v>
      </c>
      <c r="AJ77" s="105" t="s">
        <v>363</v>
      </c>
      <c r="AK77" s="105" t="s">
        <v>363</v>
      </c>
      <c r="AL77" s="105" t="s">
        <v>379</v>
      </c>
      <c r="AM77" s="105" t="s">
        <v>379</v>
      </c>
      <c r="AN77" s="105" t="s">
        <v>1229</v>
      </c>
      <c r="AO77" s="105" t="s">
        <v>1230</v>
      </c>
      <c r="AP77" s="105" t="s">
        <v>1231</v>
      </c>
      <c r="AQ77" s="106">
        <v>45253</v>
      </c>
      <c r="AR77" s="107" t="s">
        <v>570</v>
      </c>
      <c r="AS77" s="108" t="s">
        <v>1232</v>
      </c>
      <c r="AT77" s="109"/>
      <c r="AU77" s="110"/>
      <c r="AV77" s="111"/>
      <c r="AW77" s="109"/>
      <c r="AX77" s="107"/>
      <c r="AY77" s="108"/>
      <c r="AZ77" s="109"/>
      <c r="BA77" s="110"/>
      <c r="BB77" s="111"/>
      <c r="BC77" s="109"/>
      <c r="BD77" s="107"/>
      <c r="BE77" s="108"/>
      <c r="BF77" s="109"/>
      <c r="BG77" s="110"/>
      <c r="BH77" s="111"/>
      <c r="BI77" s="109"/>
      <c r="BJ77" s="107"/>
      <c r="BK77" s="108"/>
      <c r="BL77" s="109"/>
      <c r="BM77" s="110"/>
      <c r="BN77" s="111"/>
      <c r="BO77" s="109"/>
      <c r="BP77" s="107"/>
      <c r="BQ77" s="108"/>
      <c r="BR77" s="109"/>
      <c r="BS77" s="110"/>
      <c r="BT77" s="111"/>
      <c r="BU77" s="109"/>
      <c r="BV77" s="107"/>
      <c r="BW77" s="108"/>
      <c r="BX77" s="109"/>
      <c r="BY77" s="110"/>
      <c r="BZ77" s="112"/>
      <c r="CA77" s="2">
        <f t="shared" si="42"/>
        <v>33</v>
      </c>
      <c r="CB77" s="51" t="s">
        <v>1233</v>
      </c>
      <c r="CC77" s="51" t="s">
        <v>1234</v>
      </c>
      <c r="CD77" s="51" t="s">
        <v>1235</v>
      </c>
      <c r="CE77" s="51" t="s">
        <v>388</v>
      </c>
      <c r="CF77" s="51" t="s">
        <v>389</v>
      </c>
      <c r="CG77" s="51" t="s">
        <v>389</v>
      </c>
      <c r="CH77" s="51" t="s">
        <v>390</v>
      </c>
      <c r="CI77" s="51" t="s">
        <v>389</v>
      </c>
      <c r="CJ77" s="51" t="s">
        <v>392</v>
      </c>
      <c r="CK77" s="51"/>
      <c r="CL77" s="51" t="s">
        <v>392</v>
      </c>
      <c r="CM77" s="51" t="s">
        <v>392</v>
      </c>
      <c r="CN77" s="51" t="s">
        <v>392</v>
      </c>
      <c r="CO77" s="51" t="s">
        <v>392</v>
      </c>
      <c r="CP77" s="51" t="s">
        <v>392</v>
      </c>
      <c r="CQ77" s="51" t="s">
        <v>392</v>
      </c>
      <c r="CR77" s="51" t="s">
        <v>1236</v>
      </c>
      <c r="CS77" s="51" t="s">
        <v>392</v>
      </c>
      <c r="CT77" s="51" t="s">
        <v>392</v>
      </c>
      <c r="CU77" s="51" t="s">
        <v>392</v>
      </c>
      <c r="CV77" s="51" t="s">
        <v>392</v>
      </c>
      <c r="CW77" s="51" t="s">
        <v>392</v>
      </c>
      <c r="CX77" s="51" t="s">
        <v>392</v>
      </c>
      <c r="CZ77" s="102" t="str">
        <f t="shared" si="43"/>
        <v>Gestión de procesos</v>
      </c>
      <c r="DA77" s="152" t="str">
        <f t="shared" si="44"/>
        <v>Posibilidad de afectación reputacional por debilidades en la ejecución que afecten la puesta en operación de nuevos medios de relacionamiento con la ciudadanía, debido a errores (fallas o deficiencias) en el diseño y estructuración de estos</v>
      </c>
      <c r="DB77" s="152"/>
      <c r="DC77" s="152"/>
      <c r="DD77" s="152"/>
      <c r="DE77" s="152"/>
      <c r="DF77" s="152"/>
      <c r="DG77" s="152"/>
      <c r="DH77" s="102" t="str">
        <f t="shared" si="45"/>
        <v>Bajo</v>
      </c>
      <c r="DI77" s="102" t="str">
        <f t="shared" si="46"/>
        <v>Bajo</v>
      </c>
      <c r="DK77" s="98" t="e">
        <f>SUM(LEN(#REF!)-LEN(SUBSTITUTE(#REF!,"- Preventivo","")))/LEN("- Preventivo")</f>
        <v>#REF!</v>
      </c>
      <c r="DL77" s="98" t="e">
        <f t="shared" si="47"/>
        <v>#REF!</v>
      </c>
      <c r="DM77" s="98" t="e">
        <f>SUM(LEN(#REF!)-LEN(SUBSTITUTE(#REF!,"- Detectivo","")))/LEN("- Detectivo")</f>
        <v>#REF!</v>
      </c>
      <c r="DN77" s="98" t="e">
        <f t="shared" si="48"/>
        <v>#REF!</v>
      </c>
      <c r="DO77" s="98" t="e">
        <f>SUM(LEN(#REF!)-LEN(SUBSTITUTE(#REF!,"- Correctivo","")))/LEN("- Correctivo")</f>
        <v>#REF!</v>
      </c>
      <c r="DP77" s="98" t="e">
        <f t="shared" si="49"/>
        <v>#REF!</v>
      </c>
      <c r="DQ77" s="98" t="e">
        <f t="shared" ref="DQ77:DQ99" si="57">DK77+DM77+DO77</f>
        <v>#REF!</v>
      </c>
      <c r="DR77" s="98" t="e">
        <f t="shared" si="50"/>
        <v>#REF!</v>
      </c>
      <c r="DS77" s="98" t="e">
        <f>SUM(LEN(#REF!)-LEN(SUBSTITUTE(#REF!,"- Documentado","")))/LEN("- Documentado")</f>
        <v>#REF!</v>
      </c>
      <c r="DT77" s="98" t="e">
        <f>SUM(LEN(#REF!)-LEN(SUBSTITUTE(#REF!,"- Documentado","")))/LEN("- Documentado")</f>
        <v>#REF!</v>
      </c>
      <c r="DU77" s="98" t="e">
        <f t="shared" si="51"/>
        <v>#REF!</v>
      </c>
      <c r="DV77" s="98" t="e">
        <f>SUM(LEN(#REF!)-LEN(SUBSTITUTE(#REF!,"- Continua","")))/LEN("- Continua")</f>
        <v>#REF!</v>
      </c>
      <c r="DW77" s="98" t="e">
        <f>SUM(LEN(#REF!)-LEN(SUBSTITUTE(#REF!,"- Continua","")))/LEN("- Continua")</f>
        <v>#REF!</v>
      </c>
      <c r="DX77" s="98" t="e">
        <f t="shared" si="52"/>
        <v>#REF!</v>
      </c>
      <c r="DY77" s="98" t="e">
        <f>SUM(LEN(#REF!)-LEN(SUBSTITUTE(#REF!,"- Con registro","")))/LEN("- Con registro")</f>
        <v>#REF!</v>
      </c>
      <c r="DZ77" s="98" t="e">
        <f>SUM(LEN(#REF!)-LEN(SUBSTITUTE(#REF!,"- Con registro","")))/LEN("- Con registro")</f>
        <v>#REF!</v>
      </c>
      <c r="EA77" s="98" t="e">
        <f t="shared" si="53"/>
        <v>#REF!</v>
      </c>
      <c r="EB77" s="101" t="e">
        <f t="shared" ref="EB77:EB99" si="58">CONCATENATE("El proceso estableció ",DR77," controles frente a los riesgos identificados, de los cuales:
")</f>
        <v>#REF!</v>
      </c>
      <c r="EC77" s="101" t="e">
        <f t="shared" ref="EC77:EC99" si="59">CONCATENATE("- ",DL77," son preventivos, ",DN77," detectivos y ",DP77," correctivos.
")</f>
        <v>#REF!</v>
      </c>
      <c r="ED77" s="129" t="e">
        <f t="shared" ref="ED77:ED99" si="60">CONCATENATE("- ",DU77," están documentados, ",DX77," se aplican continuamente de acuerdo con la periodicidad establecida y en ",EA77," se deja registro de la aplicación.")</f>
        <v>#REF!</v>
      </c>
      <c r="EE77" s="149" t="e">
        <f t="shared" ref="EE77:EE99" si="61">CONCATENATE(EB77,EC77,ED77)</f>
        <v>#REF!</v>
      </c>
      <c r="EF77" s="149"/>
      <c r="EG77" s="149"/>
      <c r="EH77" s="149"/>
      <c r="EI77" s="149"/>
      <c r="EJ77" s="149"/>
      <c r="EK77" s="149"/>
      <c r="EL77" s="149"/>
      <c r="EM77" s="149"/>
      <c r="EN77" s="149"/>
      <c r="EP77" s="115">
        <f t="shared" ref="EP77:EP99" si="62">IF(AQ77&gt;=$EP$1,AQ77,IF(AT77&gt;=$EP$1,AT77,IF(AW77&gt;=$EP$1,AW77,IF(AZ77&gt;=$EP$1,AZ77,IF(BC77&gt;=$EP$1,BC77,IF(BF77&gt;=$EP$1,BF77,IF(BI77&gt;=$EP$1,BI77,IF(BL77&gt;=$EP$1,BL77,IF(BO77&gt;=$EP$1,BO77,IF(BR77&gt;=$EP$1,BR77,IF(BU77&gt;=$EP$1,BU77,IF(BX77&gt;=$EP$1,BX77,""))))))))))))</f>
        <v>45253</v>
      </c>
      <c r="EQ77" s="116" t="str">
        <f t="shared" ref="EQ77:EQ99" si="63">IF(EP77="","",$B$6)</f>
        <v>13 de mayo de 2024</v>
      </c>
      <c r="ER77" s="98" t="str">
        <f t="shared" ref="ER77:ER99" si="64">IF(EQ77="","","Riesgos")</f>
        <v>Riesgos</v>
      </c>
      <c r="ES77" s="98" t="str">
        <f t="shared" si="54"/>
        <v>ID_279: Posibilidad de afectación reputacional por debilidades en la ejecución que afecten la puesta en operación de nuevos medios de relacionamiento con la ciudadanía, debido a errores (fallas o deficiencias) en el diseño y estructuración de estos</v>
      </c>
      <c r="ET77" s="98" t="str">
        <f t="shared" si="55"/>
        <v>Ajuste en Identificación del riesgo
 en el Mapa de riesgos de Gobierno Abierto y Relacionamiento con la Ciudadanía</v>
      </c>
      <c r="EU77" s="98" t="str">
        <f t="shared" si="56"/>
        <v>Solicitud de cambio realizada y aprobada por la Subsecretaría de Servicio al Ciudadano a través del Aplicativo DARUMA</v>
      </c>
    </row>
    <row r="78" spans="1:151" ht="399.95" customHeight="1" x14ac:dyDescent="0.2">
      <c r="A78" s="120" t="s">
        <v>1216</v>
      </c>
      <c r="B78" s="105" t="s">
        <v>1217</v>
      </c>
      <c r="C78" s="105" t="s">
        <v>1218</v>
      </c>
      <c r="D78" s="120" t="s">
        <v>1658</v>
      </c>
      <c r="E78" s="121" t="s">
        <v>39</v>
      </c>
      <c r="F78" s="105" t="s">
        <v>1237</v>
      </c>
      <c r="G78" s="121">
        <v>280</v>
      </c>
      <c r="H78" s="121" t="s">
        <v>1680</v>
      </c>
      <c r="I78" s="104" t="s">
        <v>1238</v>
      </c>
      <c r="J78" s="120" t="s">
        <v>36</v>
      </c>
      <c r="K78" s="121" t="s">
        <v>365</v>
      </c>
      <c r="L78" s="105" t="s">
        <v>1239</v>
      </c>
      <c r="M78" s="126" t="s">
        <v>1240</v>
      </c>
      <c r="N78" s="124" t="s">
        <v>1241</v>
      </c>
      <c r="O78" s="124" t="s">
        <v>1242</v>
      </c>
      <c r="P78" s="105" t="s">
        <v>1225</v>
      </c>
      <c r="Q78" s="105" t="s">
        <v>1243</v>
      </c>
      <c r="R78" s="105" t="s">
        <v>564</v>
      </c>
      <c r="S78" s="105" t="s">
        <v>373</v>
      </c>
      <c r="T78" s="105" t="s">
        <v>374</v>
      </c>
      <c r="U78" s="122" t="s">
        <v>102</v>
      </c>
      <c r="V78" s="123">
        <v>0.6</v>
      </c>
      <c r="W78" s="122" t="s">
        <v>103</v>
      </c>
      <c r="X78" s="123">
        <v>0.6</v>
      </c>
      <c r="Y78" s="66" t="s">
        <v>86</v>
      </c>
      <c r="Z78" s="105" t="s">
        <v>1244</v>
      </c>
      <c r="AA78" s="122" t="s">
        <v>144</v>
      </c>
      <c r="AB78" s="127">
        <v>0.10584</v>
      </c>
      <c r="AC78" s="122" t="s">
        <v>124</v>
      </c>
      <c r="AD78" s="127">
        <v>0.25312499999999999</v>
      </c>
      <c r="AE78" s="66" t="s">
        <v>376</v>
      </c>
      <c r="AF78" s="105" t="s">
        <v>867</v>
      </c>
      <c r="AG78" s="120" t="s">
        <v>378</v>
      </c>
      <c r="AH78" s="105" t="s">
        <v>379</v>
      </c>
      <c r="AI78" s="105" t="s">
        <v>379</v>
      </c>
      <c r="AJ78" s="105" t="s">
        <v>363</v>
      </c>
      <c r="AK78" s="105" t="s">
        <v>363</v>
      </c>
      <c r="AL78" s="105" t="s">
        <v>379</v>
      </c>
      <c r="AM78" s="105" t="s">
        <v>379</v>
      </c>
      <c r="AN78" s="105" t="s">
        <v>1245</v>
      </c>
      <c r="AO78" s="105" t="s">
        <v>1246</v>
      </c>
      <c r="AP78" s="105" t="s">
        <v>1247</v>
      </c>
      <c r="AQ78" s="106">
        <v>45253</v>
      </c>
      <c r="AR78" s="107" t="s">
        <v>570</v>
      </c>
      <c r="AS78" s="108" t="s">
        <v>1248</v>
      </c>
      <c r="AT78" s="109"/>
      <c r="AU78" s="110"/>
      <c r="AV78" s="111"/>
      <c r="AW78" s="109"/>
      <c r="AX78" s="107"/>
      <c r="AY78" s="108"/>
      <c r="AZ78" s="109"/>
      <c r="BA78" s="110"/>
      <c r="BB78" s="111"/>
      <c r="BC78" s="109"/>
      <c r="BD78" s="107"/>
      <c r="BE78" s="108"/>
      <c r="BF78" s="109"/>
      <c r="BG78" s="110"/>
      <c r="BH78" s="111"/>
      <c r="BI78" s="109"/>
      <c r="BJ78" s="107"/>
      <c r="BK78" s="108"/>
      <c r="BL78" s="109"/>
      <c r="BM78" s="110"/>
      <c r="BN78" s="111"/>
      <c r="BO78" s="109"/>
      <c r="BP78" s="107"/>
      <c r="BQ78" s="108"/>
      <c r="BR78" s="109"/>
      <c r="BS78" s="110"/>
      <c r="BT78" s="111"/>
      <c r="BU78" s="109"/>
      <c r="BV78" s="107"/>
      <c r="BW78" s="108"/>
      <c r="BX78" s="109"/>
      <c r="BY78" s="110"/>
      <c r="BZ78" s="112"/>
      <c r="CA78" s="2">
        <f t="shared" si="42"/>
        <v>33</v>
      </c>
      <c r="CB78" s="51" t="s">
        <v>1233</v>
      </c>
      <c r="CC78" s="51" t="s">
        <v>1234</v>
      </c>
      <c r="CD78" s="51" t="s">
        <v>1235</v>
      </c>
      <c r="CE78" s="51" t="s">
        <v>388</v>
      </c>
      <c r="CF78" s="51" t="s">
        <v>389</v>
      </c>
      <c r="CG78" s="51" t="s">
        <v>389</v>
      </c>
      <c r="CH78" s="51" t="s">
        <v>390</v>
      </c>
      <c r="CI78" s="51" t="s">
        <v>389</v>
      </c>
      <c r="CJ78" s="51" t="s">
        <v>392</v>
      </c>
      <c r="CK78" s="51"/>
      <c r="CL78" s="51" t="s">
        <v>392</v>
      </c>
      <c r="CM78" s="51" t="s">
        <v>392</v>
      </c>
      <c r="CN78" s="51" t="s">
        <v>392</v>
      </c>
      <c r="CO78" s="51" t="s">
        <v>392</v>
      </c>
      <c r="CP78" s="51" t="s">
        <v>392</v>
      </c>
      <c r="CQ78" s="51" t="s">
        <v>392</v>
      </c>
      <c r="CR78" s="51" t="s">
        <v>1249</v>
      </c>
      <c r="CS78" s="51" t="s">
        <v>392</v>
      </c>
      <c r="CT78" s="51" t="s">
        <v>392</v>
      </c>
      <c r="CU78" s="51" t="s">
        <v>392</v>
      </c>
      <c r="CV78" s="51" t="s">
        <v>392</v>
      </c>
      <c r="CW78" s="51" t="s">
        <v>392</v>
      </c>
      <c r="CX78" s="51" t="s">
        <v>392</v>
      </c>
      <c r="CZ78" s="102" t="str">
        <f t="shared" si="43"/>
        <v>Gestión de procesos</v>
      </c>
      <c r="DA78" s="152" t="str">
        <f t="shared" si="44"/>
        <v>Posibilidad de afectación reputacional por hallazgos de entes e instancias de control internos o externos, debido a incumplimiento de compromisos de acciones conjuntas y en la ejecución de la gestión de seguimiento y monitoreo de la función de Inspección, Vigilancia y Control</v>
      </c>
      <c r="DB78" s="152"/>
      <c r="DC78" s="152"/>
      <c r="DD78" s="152"/>
      <c r="DE78" s="152"/>
      <c r="DF78" s="152"/>
      <c r="DG78" s="152"/>
      <c r="DH78" s="102" t="str">
        <f t="shared" si="45"/>
        <v>Moderado</v>
      </c>
      <c r="DI78" s="102" t="str">
        <f t="shared" si="46"/>
        <v>Bajo</v>
      </c>
      <c r="DK78" s="98" t="e">
        <f>SUM(LEN(#REF!)-LEN(SUBSTITUTE(#REF!,"- Preventivo","")))/LEN("- Preventivo")</f>
        <v>#REF!</v>
      </c>
      <c r="DL78" s="98" t="e">
        <f t="shared" si="47"/>
        <v>#REF!</v>
      </c>
      <c r="DM78" s="98" t="e">
        <f>SUM(LEN(#REF!)-LEN(SUBSTITUTE(#REF!,"- Detectivo","")))/LEN("- Detectivo")</f>
        <v>#REF!</v>
      </c>
      <c r="DN78" s="98" t="e">
        <f t="shared" si="48"/>
        <v>#REF!</v>
      </c>
      <c r="DO78" s="98" t="e">
        <f>SUM(LEN(#REF!)-LEN(SUBSTITUTE(#REF!,"- Correctivo","")))/LEN("- Correctivo")</f>
        <v>#REF!</v>
      </c>
      <c r="DP78" s="98" t="e">
        <f t="shared" si="49"/>
        <v>#REF!</v>
      </c>
      <c r="DQ78" s="98" t="e">
        <f t="shared" si="57"/>
        <v>#REF!</v>
      </c>
      <c r="DR78" s="98" t="e">
        <f t="shared" si="50"/>
        <v>#REF!</v>
      </c>
      <c r="DS78" s="98" t="e">
        <f>SUM(LEN(#REF!)-LEN(SUBSTITUTE(#REF!,"- Documentado","")))/LEN("- Documentado")</f>
        <v>#REF!</v>
      </c>
      <c r="DT78" s="98" t="e">
        <f>SUM(LEN(#REF!)-LEN(SUBSTITUTE(#REF!,"- Documentado","")))/LEN("- Documentado")</f>
        <v>#REF!</v>
      </c>
      <c r="DU78" s="98" t="e">
        <f t="shared" si="51"/>
        <v>#REF!</v>
      </c>
      <c r="DV78" s="98" t="e">
        <f>SUM(LEN(#REF!)-LEN(SUBSTITUTE(#REF!,"- Continua","")))/LEN("- Continua")</f>
        <v>#REF!</v>
      </c>
      <c r="DW78" s="98" t="e">
        <f>SUM(LEN(#REF!)-LEN(SUBSTITUTE(#REF!,"- Continua","")))/LEN("- Continua")</f>
        <v>#REF!</v>
      </c>
      <c r="DX78" s="98" t="e">
        <f t="shared" si="52"/>
        <v>#REF!</v>
      </c>
      <c r="DY78" s="98" t="e">
        <f>SUM(LEN(#REF!)-LEN(SUBSTITUTE(#REF!,"- Con registro","")))/LEN("- Con registro")</f>
        <v>#REF!</v>
      </c>
      <c r="DZ78" s="98" t="e">
        <f>SUM(LEN(#REF!)-LEN(SUBSTITUTE(#REF!,"- Con registro","")))/LEN("- Con registro")</f>
        <v>#REF!</v>
      </c>
      <c r="EA78" s="98" t="e">
        <f t="shared" si="53"/>
        <v>#REF!</v>
      </c>
      <c r="EB78" s="101" t="e">
        <f t="shared" si="58"/>
        <v>#REF!</v>
      </c>
      <c r="EC78" s="101" t="e">
        <f t="shared" si="59"/>
        <v>#REF!</v>
      </c>
      <c r="ED78" s="129" t="e">
        <f t="shared" si="60"/>
        <v>#REF!</v>
      </c>
      <c r="EE78" s="149" t="e">
        <f t="shared" si="61"/>
        <v>#REF!</v>
      </c>
      <c r="EF78" s="149"/>
      <c r="EG78" s="149"/>
      <c r="EH78" s="149"/>
      <c r="EI78" s="149"/>
      <c r="EJ78" s="149"/>
      <c r="EK78" s="149"/>
      <c r="EL78" s="149"/>
      <c r="EM78" s="149"/>
      <c r="EN78" s="149"/>
      <c r="EP78" s="115">
        <f t="shared" si="62"/>
        <v>45253</v>
      </c>
      <c r="EQ78" s="116" t="str">
        <f t="shared" si="63"/>
        <v>13 de mayo de 2024</v>
      </c>
      <c r="ER78" s="98" t="str">
        <f t="shared" si="64"/>
        <v>Riesgos</v>
      </c>
      <c r="ES78" s="98" t="str">
        <f t="shared" si="54"/>
        <v>ID_280: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v>
      </c>
      <c r="ET78" s="98" t="str">
        <f t="shared" si="55"/>
        <v>Ajuste en Identificación del riesgo
 en el Mapa de riesgos de Gobierno Abierto y Relacionamiento con la Ciudadanía</v>
      </c>
      <c r="EU78" s="98" t="str">
        <f t="shared" si="56"/>
        <v>Solicitud de cambio realizada y aprobada por la Subdirección de Seguimiento a la Gestión de Inspección, Vigilancia y Control - SSGIVC a través del Aplicativo DARUMA</v>
      </c>
    </row>
    <row r="79" spans="1:151" ht="399.95" customHeight="1" x14ac:dyDescent="0.2">
      <c r="A79" s="120" t="s">
        <v>1216</v>
      </c>
      <c r="B79" s="105" t="s">
        <v>1217</v>
      </c>
      <c r="C79" s="105" t="s">
        <v>1218</v>
      </c>
      <c r="D79" s="120" t="s">
        <v>1658</v>
      </c>
      <c r="E79" s="121" t="s">
        <v>39</v>
      </c>
      <c r="F79" s="105" t="s">
        <v>1250</v>
      </c>
      <c r="G79" s="121">
        <v>281</v>
      </c>
      <c r="H79" s="121" t="s">
        <v>1681</v>
      </c>
      <c r="I79" s="104" t="s">
        <v>1251</v>
      </c>
      <c r="J79" s="120" t="s">
        <v>36</v>
      </c>
      <c r="K79" s="121" t="s">
        <v>1252</v>
      </c>
      <c r="L79" s="105" t="s">
        <v>1253</v>
      </c>
      <c r="M79" s="111" t="s">
        <v>1254</v>
      </c>
      <c r="N79" s="105" t="s">
        <v>1255</v>
      </c>
      <c r="O79" s="105" t="s">
        <v>1256</v>
      </c>
      <c r="P79" s="105" t="s">
        <v>1225</v>
      </c>
      <c r="Q79" s="105" t="s">
        <v>1257</v>
      </c>
      <c r="R79" s="105" t="s">
        <v>564</v>
      </c>
      <c r="S79" s="105" t="s">
        <v>427</v>
      </c>
      <c r="T79" s="105" t="s">
        <v>1226</v>
      </c>
      <c r="U79" s="122" t="s">
        <v>102</v>
      </c>
      <c r="V79" s="123">
        <v>0.6</v>
      </c>
      <c r="W79" s="122" t="s">
        <v>103</v>
      </c>
      <c r="X79" s="123">
        <v>0.6</v>
      </c>
      <c r="Y79" s="66" t="s">
        <v>86</v>
      </c>
      <c r="Z79" s="105" t="s">
        <v>1258</v>
      </c>
      <c r="AA79" s="122" t="s">
        <v>144</v>
      </c>
      <c r="AB79" s="127">
        <v>6.3504000000000005E-2</v>
      </c>
      <c r="AC79" s="122" t="s">
        <v>124</v>
      </c>
      <c r="AD79" s="127">
        <v>0.33749999999999997</v>
      </c>
      <c r="AE79" s="66" t="s">
        <v>376</v>
      </c>
      <c r="AF79" s="105" t="s">
        <v>1259</v>
      </c>
      <c r="AG79" s="120" t="s">
        <v>378</v>
      </c>
      <c r="AH79" s="105" t="s">
        <v>379</v>
      </c>
      <c r="AI79" s="105" t="s">
        <v>379</v>
      </c>
      <c r="AJ79" s="105" t="s">
        <v>363</v>
      </c>
      <c r="AK79" s="105" t="s">
        <v>363</v>
      </c>
      <c r="AL79" s="105" t="s">
        <v>379</v>
      </c>
      <c r="AM79" s="105" t="s">
        <v>379</v>
      </c>
      <c r="AN79" s="105" t="s">
        <v>1260</v>
      </c>
      <c r="AO79" s="105" t="s">
        <v>1261</v>
      </c>
      <c r="AP79" s="105" t="s">
        <v>1262</v>
      </c>
      <c r="AQ79" s="106">
        <v>45253</v>
      </c>
      <c r="AR79" s="107" t="s">
        <v>556</v>
      </c>
      <c r="AS79" s="108" t="s">
        <v>1263</v>
      </c>
      <c r="AT79" s="109"/>
      <c r="AU79" s="110"/>
      <c r="AV79" s="111"/>
      <c r="AW79" s="109"/>
      <c r="AX79" s="107"/>
      <c r="AY79" s="108"/>
      <c r="AZ79" s="109"/>
      <c r="BA79" s="110"/>
      <c r="BB79" s="111"/>
      <c r="BC79" s="109"/>
      <c r="BD79" s="107"/>
      <c r="BE79" s="108"/>
      <c r="BF79" s="109"/>
      <c r="BG79" s="110"/>
      <c r="BH79" s="111"/>
      <c r="BI79" s="109"/>
      <c r="BJ79" s="107"/>
      <c r="BK79" s="108"/>
      <c r="BL79" s="109"/>
      <c r="BM79" s="110"/>
      <c r="BN79" s="111"/>
      <c r="BO79" s="109"/>
      <c r="BP79" s="107"/>
      <c r="BQ79" s="108"/>
      <c r="BR79" s="109"/>
      <c r="BS79" s="110"/>
      <c r="BT79" s="111"/>
      <c r="BU79" s="109"/>
      <c r="BV79" s="107"/>
      <c r="BW79" s="108"/>
      <c r="BX79" s="109"/>
      <c r="BY79" s="110"/>
      <c r="BZ79" s="112"/>
      <c r="CA79" s="2">
        <f t="shared" si="42"/>
        <v>33</v>
      </c>
      <c r="CB79" s="51" t="s">
        <v>1233</v>
      </c>
      <c r="CC79" s="51" t="s">
        <v>1234</v>
      </c>
      <c r="CD79" s="51" t="s">
        <v>1235</v>
      </c>
      <c r="CE79" s="51" t="s">
        <v>388</v>
      </c>
      <c r="CF79" s="51" t="s">
        <v>389</v>
      </c>
      <c r="CG79" s="51" t="s">
        <v>389</v>
      </c>
      <c r="CH79" s="51" t="s">
        <v>390</v>
      </c>
      <c r="CI79" s="51" t="s">
        <v>389</v>
      </c>
      <c r="CJ79" s="51" t="s">
        <v>392</v>
      </c>
      <c r="CK79" s="51"/>
      <c r="CL79" s="51" t="s">
        <v>392</v>
      </c>
      <c r="CM79" s="51" t="s">
        <v>478</v>
      </c>
      <c r="CN79" s="51" t="s">
        <v>392</v>
      </c>
      <c r="CO79" s="51" t="s">
        <v>392</v>
      </c>
      <c r="CP79" s="51" t="s">
        <v>392</v>
      </c>
      <c r="CQ79" s="51" t="s">
        <v>392</v>
      </c>
      <c r="CR79" s="51" t="s">
        <v>1264</v>
      </c>
      <c r="CS79" s="51" t="s">
        <v>392</v>
      </c>
      <c r="CT79" s="51" t="s">
        <v>392</v>
      </c>
      <c r="CU79" s="51" t="s">
        <v>392</v>
      </c>
      <c r="CV79" s="51" t="s">
        <v>392</v>
      </c>
      <c r="CW79" s="51" t="s">
        <v>392</v>
      </c>
      <c r="CX79" s="51" t="s">
        <v>392</v>
      </c>
      <c r="CZ79" s="102" t="str">
        <f t="shared" si="43"/>
        <v>Gestión de procesos</v>
      </c>
      <c r="DA79" s="152" t="str">
        <f t="shared" si="44"/>
        <v>Posibilidad de afectación reputacional por no prestación del servicio, debido a interrupciones en el modelo multicanal que impidan a la ciudadanía acceder a la oferta institucional de trámites y servicios de las entidades que hacen parte de la Red CADE</v>
      </c>
      <c r="DB79" s="152"/>
      <c r="DC79" s="152"/>
      <c r="DD79" s="152"/>
      <c r="DE79" s="152"/>
      <c r="DF79" s="152"/>
      <c r="DG79" s="152"/>
      <c r="DH79" s="102" t="str">
        <f t="shared" si="45"/>
        <v>Moderado</v>
      </c>
      <c r="DI79" s="102" t="str">
        <f t="shared" si="46"/>
        <v>Bajo</v>
      </c>
      <c r="DK79" s="98" t="e">
        <f>SUM(LEN(#REF!)-LEN(SUBSTITUTE(#REF!,"- Preventivo","")))/LEN("- Preventivo")</f>
        <v>#REF!</v>
      </c>
      <c r="DL79" s="98" t="e">
        <f t="shared" si="47"/>
        <v>#REF!</v>
      </c>
      <c r="DM79" s="98" t="e">
        <f>SUM(LEN(#REF!)-LEN(SUBSTITUTE(#REF!,"- Detectivo","")))/LEN("- Detectivo")</f>
        <v>#REF!</v>
      </c>
      <c r="DN79" s="98" t="e">
        <f t="shared" si="48"/>
        <v>#REF!</v>
      </c>
      <c r="DO79" s="98" t="e">
        <f>SUM(LEN(#REF!)-LEN(SUBSTITUTE(#REF!,"- Correctivo","")))/LEN("- Correctivo")</f>
        <v>#REF!</v>
      </c>
      <c r="DP79" s="98" t="e">
        <f t="shared" si="49"/>
        <v>#REF!</v>
      </c>
      <c r="DQ79" s="98" t="e">
        <f t="shared" si="57"/>
        <v>#REF!</v>
      </c>
      <c r="DR79" s="98" t="e">
        <f t="shared" si="50"/>
        <v>#REF!</v>
      </c>
      <c r="DS79" s="98" t="e">
        <f>SUM(LEN(#REF!)-LEN(SUBSTITUTE(#REF!,"- Documentado","")))/LEN("- Documentado")</f>
        <v>#REF!</v>
      </c>
      <c r="DT79" s="98" t="e">
        <f>SUM(LEN(#REF!)-LEN(SUBSTITUTE(#REF!,"- Documentado","")))/LEN("- Documentado")</f>
        <v>#REF!</v>
      </c>
      <c r="DU79" s="98" t="e">
        <f t="shared" si="51"/>
        <v>#REF!</v>
      </c>
      <c r="DV79" s="98" t="e">
        <f>SUM(LEN(#REF!)-LEN(SUBSTITUTE(#REF!,"- Continua","")))/LEN("- Continua")</f>
        <v>#REF!</v>
      </c>
      <c r="DW79" s="98" t="e">
        <f>SUM(LEN(#REF!)-LEN(SUBSTITUTE(#REF!,"- Continua","")))/LEN("- Continua")</f>
        <v>#REF!</v>
      </c>
      <c r="DX79" s="98" t="e">
        <f t="shared" si="52"/>
        <v>#REF!</v>
      </c>
      <c r="DY79" s="98" t="e">
        <f>SUM(LEN(#REF!)-LEN(SUBSTITUTE(#REF!,"- Con registro","")))/LEN("- Con registro")</f>
        <v>#REF!</v>
      </c>
      <c r="DZ79" s="98" t="e">
        <f>SUM(LEN(#REF!)-LEN(SUBSTITUTE(#REF!,"- Con registro","")))/LEN("- Con registro")</f>
        <v>#REF!</v>
      </c>
      <c r="EA79" s="98" t="e">
        <f t="shared" si="53"/>
        <v>#REF!</v>
      </c>
      <c r="EB79" s="101" t="e">
        <f t="shared" si="58"/>
        <v>#REF!</v>
      </c>
      <c r="EC79" s="101" t="e">
        <f t="shared" si="59"/>
        <v>#REF!</v>
      </c>
      <c r="ED79" s="129" t="e">
        <f t="shared" si="60"/>
        <v>#REF!</v>
      </c>
      <c r="EE79" s="149" t="e">
        <f t="shared" si="61"/>
        <v>#REF!</v>
      </c>
      <c r="EF79" s="149"/>
      <c r="EG79" s="149"/>
      <c r="EH79" s="149"/>
      <c r="EI79" s="149"/>
      <c r="EJ79" s="149"/>
      <c r="EK79" s="149"/>
      <c r="EL79" s="149"/>
      <c r="EM79" s="149"/>
      <c r="EN79" s="149"/>
      <c r="EP79" s="115">
        <f t="shared" si="62"/>
        <v>45253</v>
      </c>
      <c r="EQ79" s="116" t="str">
        <f t="shared" si="63"/>
        <v>13 de mayo de 2024</v>
      </c>
      <c r="ER79" s="98" t="str">
        <f t="shared" si="64"/>
        <v>Riesgos</v>
      </c>
      <c r="ES79" s="98" t="str">
        <f t="shared" si="54"/>
        <v>ID_281: Posibilidad de afectación reputacional por no prestación del servicio, debido a interrupciones en el modelo multicanal que impidan a la ciudadanía acceder a la oferta institucional de trámites y servicios de las entidades que hacen parte de la Red CADE</v>
      </c>
      <c r="ET79" s="98" t="str">
        <f t="shared" si="55"/>
        <v>Ajuste en Identificación del riesgo
Análisis antes de controles
Establecimiento de controles
 en el Mapa de riesgos de Gobierno Abierto y Relacionamiento con la Ciudadanía</v>
      </c>
      <c r="EU79" s="98" t="str">
        <f t="shared" si="56"/>
        <v>Solicitud de cambio realizada y aprobada por la Dirección del Sistema Distrital de Servicio a la Ciudadanía a través del Aplicativo DARUMA</v>
      </c>
    </row>
    <row r="80" spans="1:151" ht="399.95" customHeight="1" x14ac:dyDescent="0.2">
      <c r="A80" s="120" t="s">
        <v>1216</v>
      </c>
      <c r="B80" s="105" t="s">
        <v>1217</v>
      </c>
      <c r="C80" s="105" t="s">
        <v>1218</v>
      </c>
      <c r="D80" s="120" t="s">
        <v>1658</v>
      </c>
      <c r="E80" s="121" t="s">
        <v>39</v>
      </c>
      <c r="F80" s="105" t="s">
        <v>1265</v>
      </c>
      <c r="G80" s="121">
        <v>282</v>
      </c>
      <c r="H80" s="121" t="s">
        <v>1682</v>
      </c>
      <c r="I80" s="104" t="s">
        <v>1266</v>
      </c>
      <c r="J80" s="120" t="s">
        <v>36</v>
      </c>
      <c r="K80" s="121" t="s">
        <v>365</v>
      </c>
      <c r="L80" s="105" t="s">
        <v>1253</v>
      </c>
      <c r="M80" s="111" t="s">
        <v>1267</v>
      </c>
      <c r="N80" s="105" t="s">
        <v>1268</v>
      </c>
      <c r="O80" s="105" t="s">
        <v>1269</v>
      </c>
      <c r="P80" s="105" t="s">
        <v>1225</v>
      </c>
      <c r="Q80" s="105" t="s">
        <v>371</v>
      </c>
      <c r="R80" s="105" t="s">
        <v>756</v>
      </c>
      <c r="S80" s="105" t="s">
        <v>427</v>
      </c>
      <c r="T80" s="105" t="s">
        <v>1226</v>
      </c>
      <c r="U80" s="122" t="s">
        <v>123</v>
      </c>
      <c r="V80" s="123">
        <v>0.4</v>
      </c>
      <c r="W80" s="122" t="s">
        <v>124</v>
      </c>
      <c r="X80" s="123">
        <v>0.4</v>
      </c>
      <c r="Y80" s="66" t="s">
        <v>86</v>
      </c>
      <c r="Z80" s="105" t="s">
        <v>1270</v>
      </c>
      <c r="AA80" s="122" t="s">
        <v>144</v>
      </c>
      <c r="AB80" s="127">
        <v>0.16799999999999998</v>
      </c>
      <c r="AC80" s="122" t="s">
        <v>124</v>
      </c>
      <c r="AD80" s="127">
        <v>0.30000000000000004</v>
      </c>
      <c r="AE80" s="66" t="s">
        <v>376</v>
      </c>
      <c r="AF80" s="105" t="s">
        <v>1259</v>
      </c>
      <c r="AG80" s="120" t="s">
        <v>378</v>
      </c>
      <c r="AH80" s="105" t="s">
        <v>379</v>
      </c>
      <c r="AI80" s="105" t="s">
        <v>379</v>
      </c>
      <c r="AJ80" s="105" t="s">
        <v>363</v>
      </c>
      <c r="AK80" s="105" t="s">
        <v>363</v>
      </c>
      <c r="AL80" s="105" t="s">
        <v>379</v>
      </c>
      <c r="AM80" s="105" t="s">
        <v>379</v>
      </c>
      <c r="AN80" s="105" t="s">
        <v>1271</v>
      </c>
      <c r="AO80" s="105" t="s">
        <v>1272</v>
      </c>
      <c r="AP80" s="105" t="s">
        <v>1273</v>
      </c>
      <c r="AQ80" s="106">
        <v>45253</v>
      </c>
      <c r="AR80" s="107" t="s">
        <v>511</v>
      </c>
      <c r="AS80" s="108" t="s">
        <v>1274</v>
      </c>
      <c r="AT80" s="109"/>
      <c r="AU80" s="110"/>
      <c r="AV80" s="111"/>
      <c r="AW80" s="109"/>
      <c r="AX80" s="107"/>
      <c r="AY80" s="108"/>
      <c r="AZ80" s="109"/>
      <c r="BA80" s="110"/>
      <c r="BB80" s="111"/>
      <c r="BC80" s="109"/>
      <c r="BD80" s="107"/>
      <c r="BE80" s="108"/>
      <c r="BF80" s="109"/>
      <c r="BG80" s="110"/>
      <c r="BH80" s="111"/>
      <c r="BI80" s="109"/>
      <c r="BJ80" s="107"/>
      <c r="BK80" s="108"/>
      <c r="BL80" s="109"/>
      <c r="BM80" s="110"/>
      <c r="BN80" s="111"/>
      <c r="BO80" s="109"/>
      <c r="BP80" s="107"/>
      <c r="BQ80" s="108"/>
      <c r="BR80" s="109"/>
      <c r="BS80" s="110"/>
      <c r="BT80" s="111"/>
      <c r="BU80" s="109"/>
      <c r="BV80" s="107"/>
      <c r="BW80" s="108"/>
      <c r="BX80" s="109"/>
      <c r="BY80" s="110"/>
      <c r="BZ80" s="112"/>
      <c r="CA80" s="2">
        <f t="shared" si="42"/>
        <v>33</v>
      </c>
      <c r="CB80" s="51" t="s">
        <v>1233</v>
      </c>
      <c r="CC80" s="51" t="s">
        <v>1234</v>
      </c>
      <c r="CD80" s="51" t="s">
        <v>1235</v>
      </c>
      <c r="CE80" s="51" t="s">
        <v>388</v>
      </c>
      <c r="CF80" s="51" t="s">
        <v>389</v>
      </c>
      <c r="CG80" s="51" t="s">
        <v>389</v>
      </c>
      <c r="CH80" s="51" t="s">
        <v>390</v>
      </c>
      <c r="CI80" s="51" t="s">
        <v>389</v>
      </c>
      <c r="CJ80" s="51" t="s">
        <v>392</v>
      </c>
      <c r="CK80" s="51"/>
      <c r="CL80" s="51" t="s">
        <v>392</v>
      </c>
      <c r="CM80" s="51" t="s">
        <v>392</v>
      </c>
      <c r="CN80" s="51" t="s">
        <v>392</v>
      </c>
      <c r="CO80" s="51" t="s">
        <v>392</v>
      </c>
      <c r="CP80" s="51" t="s">
        <v>392</v>
      </c>
      <c r="CQ80" s="51" t="s">
        <v>392</v>
      </c>
      <c r="CR80" s="51" t="s">
        <v>1275</v>
      </c>
      <c r="CS80" s="51" t="s">
        <v>392</v>
      </c>
      <c r="CT80" s="51" t="s">
        <v>392</v>
      </c>
      <c r="CU80" s="51" t="s">
        <v>392</v>
      </c>
      <c r="CV80" s="51" t="s">
        <v>392</v>
      </c>
      <c r="CW80" s="51" t="s">
        <v>392</v>
      </c>
      <c r="CX80" s="51" t="s">
        <v>392</v>
      </c>
      <c r="CZ80" s="102" t="str">
        <f t="shared" si="43"/>
        <v>Gestión de procesos</v>
      </c>
      <c r="DA80" s="152" t="str">
        <f t="shared" si="44"/>
        <v>Posibilidad de afectación reputacional por información inconsistente, debido a errores (fallas o deficiencias) en el seguimiento a la gestión de las entidades participantes en los medios de interacción de la Red CADE</v>
      </c>
      <c r="DB80" s="152"/>
      <c r="DC80" s="152"/>
      <c r="DD80" s="152"/>
      <c r="DE80" s="152"/>
      <c r="DF80" s="152"/>
      <c r="DG80" s="152"/>
      <c r="DH80" s="102" t="str">
        <f t="shared" si="45"/>
        <v>Moderado</v>
      </c>
      <c r="DI80" s="102" t="str">
        <f t="shared" si="46"/>
        <v>Bajo</v>
      </c>
      <c r="DK80" s="98" t="e">
        <f>SUM(LEN(#REF!)-LEN(SUBSTITUTE(#REF!,"- Preventivo","")))/LEN("- Preventivo")</f>
        <v>#REF!</v>
      </c>
      <c r="DL80" s="98" t="e">
        <f t="shared" si="47"/>
        <v>#REF!</v>
      </c>
      <c r="DM80" s="98" t="e">
        <f>SUM(LEN(#REF!)-LEN(SUBSTITUTE(#REF!,"- Detectivo","")))/LEN("- Detectivo")</f>
        <v>#REF!</v>
      </c>
      <c r="DN80" s="98" t="e">
        <f t="shared" si="48"/>
        <v>#REF!</v>
      </c>
      <c r="DO80" s="98" t="e">
        <f>SUM(LEN(#REF!)-LEN(SUBSTITUTE(#REF!,"- Correctivo","")))/LEN("- Correctivo")</f>
        <v>#REF!</v>
      </c>
      <c r="DP80" s="98" t="e">
        <f t="shared" si="49"/>
        <v>#REF!</v>
      </c>
      <c r="DQ80" s="98" t="e">
        <f t="shared" si="57"/>
        <v>#REF!</v>
      </c>
      <c r="DR80" s="98" t="e">
        <f t="shared" si="50"/>
        <v>#REF!</v>
      </c>
      <c r="DS80" s="98" t="e">
        <f>SUM(LEN(#REF!)-LEN(SUBSTITUTE(#REF!,"- Documentado","")))/LEN("- Documentado")</f>
        <v>#REF!</v>
      </c>
      <c r="DT80" s="98" t="e">
        <f>SUM(LEN(#REF!)-LEN(SUBSTITUTE(#REF!,"- Documentado","")))/LEN("- Documentado")</f>
        <v>#REF!</v>
      </c>
      <c r="DU80" s="98" t="e">
        <f t="shared" si="51"/>
        <v>#REF!</v>
      </c>
      <c r="DV80" s="98" t="e">
        <f>SUM(LEN(#REF!)-LEN(SUBSTITUTE(#REF!,"- Continua","")))/LEN("- Continua")</f>
        <v>#REF!</v>
      </c>
      <c r="DW80" s="98" t="e">
        <f>SUM(LEN(#REF!)-LEN(SUBSTITUTE(#REF!,"- Continua","")))/LEN("- Continua")</f>
        <v>#REF!</v>
      </c>
      <c r="DX80" s="98" t="e">
        <f t="shared" si="52"/>
        <v>#REF!</v>
      </c>
      <c r="DY80" s="98" t="e">
        <f>SUM(LEN(#REF!)-LEN(SUBSTITUTE(#REF!,"- Con registro","")))/LEN("- Con registro")</f>
        <v>#REF!</v>
      </c>
      <c r="DZ80" s="98" t="e">
        <f>SUM(LEN(#REF!)-LEN(SUBSTITUTE(#REF!,"- Con registro","")))/LEN("- Con registro")</f>
        <v>#REF!</v>
      </c>
      <c r="EA80" s="98" t="e">
        <f t="shared" si="53"/>
        <v>#REF!</v>
      </c>
      <c r="EB80" s="101" t="e">
        <f t="shared" si="58"/>
        <v>#REF!</v>
      </c>
      <c r="EC80" s="101" t="e">
        <f t="shared" si="59"/>
        <v>#REF!</v>
      </c>
      <c r="ED80" s="129" t="e">
        <f t="shared" si="60"/>
        <v>#REF!</v>
      </c>
      <c r="EE80" s="149" t="e">
        <f t="shared" si="61"/>
        <v>#REF!</v>
      </c>
      <c r="EF80" s="149"/>
      <c r="EG80" s="149"/>
      <c r="EH80" s="149"/>
      <c r="EI80" s="149"/>
      <c r="EJ80" s="149"/>
      <c r="EK80" s="149"/>
      <c r="EL80" s="149"/>
      <c r="EM80" s="149"/>
      <c r="EN80" s="149"/>
      <c r="EP80" s="115">
        <f t="shared" si="62"/>
        <v>45253</v>
      </c>
      <c r="EQ80" s="116" t="str">
        <f t="shared" si="63"/>
        <v>13 de mayo de 2024</v>
      </c>
      <c r="ER80" s="98" t="str">
        <f t="shared" si="64"/>
        <v>Riesgos</v>
      </c>
      <c r="ES80" s="98" t="str">
        <f t="shared" si="54"/>
        <v>ID_282: Posibilidad de afectación reputacional por información inconsistente, debido a errores (fallas o deficiencias) en el seguimiento a la gestión de las entidades participantes en los medios de interacción de la Red CADE</v>
      </c>
      <c r="ET80" s="98" t="str">
        <f t="shared" si="55"/>
        <v>Ajuste en Identificación del riesgo
Establecimiento de controles
 en el Mapa de riesgos de Gobierno Abierto y Relacionamiento con la Ciudadanía</v>
      </c>
      <c r="EU80" s="98" t="str">
        <f t="shared" si="56"/>
        <v>Solicitud de cambio realizada y aprobada por la Dirección del Sistema Distrital de Servicio a la Ciudadanía a través del Aplicativo DARUMA</v>
      </c>
    </row>
    <row r="81" spans="1:151" ht="399.95" customHeight="1" x14ac:dyDescent="0.2">
      <c r="A81" s="120" t="s">
        <v>1216</v>
      </c>
      <c r="B81" s="105" t="s">
        <v>1217</v>
      </c>
      <c r="C81" s="105" t="s">
        <v>1218</v>
      </c>
      <c r="D81" s="120" t="s">
        <v>1658</v>
      </c>
      <c r="E81" s="121" t="s">
        <v>39</v>
      </c>
      <c r="F81" s="105" t="s">
        <v>1276</v>
      </c>
      <c r="G81" s="121">
        <v>283</v>
      </c>
      <c r="H81" s="121" t="s">
        <v>1687</v>
      </c>
      <c r="I81" s="104" t="s">
        <v>1277</v>
      </c>
      <c r="J81" s="120" t="s">
        <v>36</v>
      </c>
      <c r="K81" s="121" t="s">
        <v>664</v>
      </c>
      <c r="L81" s="105" t="s">
        <v>1253</v>
      </c>
      <c r="M81" s="111" t="s">
        <v>1278</v>
      </c>
      <c r="N81" s="105" t="s">
        <v>1279</v>
      </c>
      <c r="O81" s="105" t="s">
        <v>1280</v>
      </c>
      <c r="P81" s="105" t="s">
        <v>1225</v>
      </c>
      <c r="Q81" s="105" t="s">
        <v>1281</v>
      </c>
      <c r="R81" s="105" t="s">
        <v>372</v>
      </c>
      <c r="S81" s="105" t="s">
        <v>373</v>
      </c>
      <c r="T81" s="105" t="s">
        <v>374</v>
      </c>
      <c r="U81" s="122" t="s">
        <v>102</v>
      </c>
      <c r="V81" s="123">
        <v>0.6</v>
      </c>
      <c r="W81" s="122" t="s">
        <v>124</v>
      </c>
      <c r="X81" s="123">
        <v>0.4</v>
      </c>
      <c r="Y81" s="66" t="s">
        <v>86</v>
      </c>
      <c r="Z81" s="105" t="s">
        <v>1282</v>
      </c>
      <c r="AA81" s="122" t="s">
        <v>144</v>
      </c>
      <c r="AB81" s="127">
        <v>0.1512</v>
      </c>
      <c r="AC81" s="122" t="s">
        <v>124</v>
      </c>
      <c r="AD81" s="127">
        <v>0.22500000000000003</v>
      </c>
      <c r="AE81" s="66" t="s">
        <v>376</v>
      </c>
      <c r="AF81" s="105" t="s">
        <v>867</v>
      </c>
      <c r="AG81" s="120" t="s">
        <v>378</v>
      </c>
      <c r="AH81" s="105" t="s">
        <v>379</v>
      </c>
      <c r="AI81" s="105" t="s">
        <v>379</v>
      </c>
      <c r="AJ81" s="105" t="s">
        <v>363</v>
      </c>
      <c r="AK81" s="105" t="s">
        <v>363</v>
      </c>
      <c r="AL81" s="105" t="s">
        <v>379</v>
      </c>
      <c r="AM81" s="105" t="s">
        <v>379</v>
      </c>
      <c r="AN81" s="105" t="s">
        <v>1283</v>
      </c>
      <c r="AO81" s="105" t="s">
        <v>1284</v>
      </c>
      <c r="AP81" s="105" t="s">
        <v>1285</v>
      </c>
      <c r="AQ81" s="106">
        <v>45253</v>
      </c>
      <c r="AR81" s="107" t="s">
        <v>640</v>
      </c>
      <c r="AS81" s="108" t="s">
        <v>1286</v>
      </c>
      <c r="AT81" s="109"/>
      <c r="AU81" s="110"/>
      <c r="AV81" s="111"/>
      <c r="AW81" s="109"/>
      <c r="AX81" s="107"/>
      <c r="AY81" s="108"/>
      <c r="AZ81" s="109"/>
      <c r="BA81" s="110"/>
      <c r="BB81" s="111"/>
      <c r="BC81" s="109"/>
      <c r="BD81" s="107"/>
      <c r="BE81" s="108"/>
      <c r="BF81" s="109"/>
      <c r="BG81" s="110"/>
      <c r="BH81" s="111"/>
      <c r="BI81" s="109"/>
      <c r="BJ81" s="107"/>
      <c r="BK81" s="108"/>
      <c r="BL81" s="109"/>
      <c r="BM81" s="110"/>
      <c r="BN81" s="111"/>
      <c r="BO81" s="109"/>
      <c r="BP81" s="107"/>
      <c r="BQ81" s="108"/>
      <c r="BR81" s="109"/>
      <c r="BS81" s="110"/>
      <c r="BT81" s="111"/>
      <c r="BU81" s="109"/>
      <c r="BV81" s="107"/>
      <c r="BW81" s="108"/>
      <c r="BX81" s="109"/>
      <c r="BY81" s="110"/>
      <c r="BZ81" s="112"/>
      <c r="CA81" s="2">
        <f t="shared" si="42"/>
        <v>33</v>
      </c>
      <c r="CB81" s="51" t="s">
        <v>1233</v>
      </c>
      <c r="CC81" s="51" t="s">
        <v>1234</v>
      </c>
      <c r="CD81" s="51" t="s">
        <v>1235</v>
      </c>
      <c r="CE81" s="51" t="s">
        <v>388</v>
      </c>
      <c r="CF81" s="51" t="s">
        <v>389</v>
      </c>
      <c r="CG81" s="51" t="s">
        <v>389</v>
      </c>
      <c r="CH81" s="51" t="s">
        <v>390</v>
      </c>
      <c r="CI81" s="51" t="s">
        <v>389</v>
      </c>
      <c r="CJ81" s="51" t="s">
        <v>391</v>
      </c>
      <c r="CK81" s="51"/>
      <c r="CL81" s="51" t="s">
        <v>392</v>
      </c>
      <c r="CM81" s="51" t="s">
        <v>392</v>
      </c>
      <c r="CN81" s="51" t="s">
        <v>392</v>
      </c>
      <c r="CO81" s="51" t="s">
        <v>392</v>
      </c>
      <c r="CP81" s="51" t="s">
        <v>392</v>
      </c>
      <c r="CQ81" s="51" t="s">
        <v>392</v>
      </c>
      <c r="CR81" s="51" t="s">
        <v>1287</v>
      </c>
      <c r="CS81" s="51" t="s">
        <v>392</v>
      </c>
      <c r="CT81" s="51" t="s">
        <v>392</v>
      </c>
      <c r="CU81" s="51" t="s">
        <v>392</v>
      </c>
      <c r="CV81" s="51" t="s">
        <v>392</v>
      </c>
      <c r="CW81" s="51" t="s">
        <v>392</v>
      </c>
      <c r="CX81" s="51" t="s">
        <v>392</v>
      </c>
      <c r="CZ81" s="102" t="str">
        <f t="shared" si="43"/>
        <v>Gestión de procesos</v>
      </c>
      <c r="DA81" s="152" t="str">
        <f t="shared" si="44"/>
        <v>Posibilidad de afectación reputacional por inconformidad de los usuarios (entidades) del sistema distrital para la gestión de peticiones, debido a incumplimiento parcial de compromisos en la atención de soporte funcional en los tiempos promedio definidos</v>
      </c>
      <c r="DB81" s="152"/>
      <c r="DC81" s="152"/>
      <c r="DD81" s="152"/>
      <c r="DE81" s="152"/>
      <c r="DF81" s="152"/>
      <c r="DG81" s="152"/>
      <c r="DH81" s="102" t="str">
        <f t="shared" si="45"/>
        <v>Moderado</v>
      </c>
      <c r="DI81" s="102" t="str">
        <f t="shared" si="46"/>
        <v>Bajo</v>
      </c>
      <c r="DK81" s="98" t="e">
        <f>SUM(LEN(#REF!)-LEN(SUBSTITUTE(#REF!,"- Preventivo","")))/LEN("- Preventivo")</f>
        <v>#REF!</v>
      </c>
      <c r="DL81" s="98" t="e">
        <f t="shared" si="47"/>
        <v>#REF!</v>
      </c>
      <c r="DM81" s="98" t="e">
        <f>SUM(LEN(#REF!)-LEN(SUBSTITUTE(#REF!,"- Detectivo","")))/LEN("- Detectivo")</f>
        <v>#REF!</v>
      </c>
      <c r="DN81" s="98" t="e">
        <f t="shared" si="48"/>
        <v>#REF!</v>
      </c>
      <c r="DO81" s="98" t="e">
        <f>SUM(LEN(#REF!)-LEN(SUBSTITUTE(#REF!,"- Correctivo","")))/LEN("- Correctivo")</f>
        <v>#REF!</v>
      </c>
      <c r="DP81" s="98" t="e">
        <f t="shared" si="49"/>
        <v>#REF!</v>
      </c>
      <c r="DQ81" s="98" t="e">
        <f t="shared" si="57"/>
        <v>#REF!</v>
      </c>
      <c r="DR81" s="98" t="e">
        <f t="shared" si="50"/>
        <v>#REF!</v>
      </c>
      <c r="DS81" s="98" t="e">
        <f>SUM(LEN(#REF!)-LEN(SUBSTITUTE(#REF!,"- Documentado","")))/LEN("- Documentado")</f>
        <v>#REF!</v>
      </c>
      <c r="DT81" s="98" t="e">
        <f>SUM(LEN(#REF!)-LEN(SUBSTITUTE(#REF!,"- Documentado","")))/LEN("- Documentado")</f>
        <v>#REF!</v>
      </c>
      <c r="DU81" s="98" t="e">
        <f t="shared" si="51"/>
        <v>#REF!</v>
      </c>
      <c r="DV81" s="98" t="e">
        <f>SUM(LEN(#REF!)-LEN(SUBSTITUTE(#REF!,"- Continua","")))/LEN("- Continua")</f>
        <v>#REF!</v>
      </c>
      <c r="DW81" s="98" t="e">
        <f>SUM(LEN(#REF!)-LEN(SUBSTITUTE(#REF!,"- Continua","")))/LEN("- Continua")</f>
        <v>#REF!</v>
      </c>
      <c r="DX81" s="98" t="e">
        <f t="shared" si="52"/>
        <v>#REF!</v>
      </c>
      <c r="DY81" s="98" t="e">
        <f>SUM(LEN(#REF!)-LEN(SUBSTITUTE(#REF!,"- Con registro","")))/LEN("- Con registro")</f>
        <v>#REF!</v>
      </c>
      <c r="DZ81" s="98" t="e">
        <f>SUM(LEN(#REF!)-LEN(SUBSTITUTE(#REF!,"- Con registro","")))/LEN("- Con registro")</f>
        <v>#REF!</v>
      </c>
      <c r="EA81" s="98" t="e">
        <f t="shared" si="53"/>
        <v>#REF!</v>
      </c>
      <c r="EB81" s="101" t="e">
        <f t="shared" si="58"/>
        <v>#REF!</v>
      </c>
      <c r="EC81" s="101" t="e">
        <f t="shared" si="59"/>
        <v>#REF!</v>
      </c>
      <c r="ED81" s="129" t="e">
        <f t="shared" si="60"/>
        <v>#REF!</v>
      </c>
      <c r="EE81" s="149" t="e">
        <f t="shared" si="61"/>
        <v>#REF!</v>
      </c>
      <c r="EF81" s="149"/>
      <c r="EG81" s="149"/>
      <c r="EH81" s="149"/>
      <c r="EI81" s="149"/>
      <c r="EJ81" s="149"/>
      <c r="EK81" s="149"/>
      <c r="EL81" s="149"/>
      <c r="EM81" s="149"/>
      <c r="EN81" s="149"/>
      <c r="EP81" s="115">
        <f t="shared" si="62"/>
        <v>45253</v>
      </c>
      <c r="EQ81" s="116" t="str">
        <f t="shared" si="63"/>
        <v>13 de mayo de 2024</v>
      </c>
      <c r="ER81" s="98" t="str">
        <f t="shared" si="64"/>
        <v>Riesgos</v>
      </c>
      <c r="ES81" s="98" t="str">
        <f t="shared" si="54"/>
        <v>ID_283: Posibilidad de afectación reputacional por inconformidad de los usuarios (entidades) del sistema distrital para la gestión de peticiones, debido a incumplimiento parcial de compromisos en la atención de soporte funcional en los tiempos promedio definidos</v>
      </c>
      <c r="ET81" s="98" t="str">
        <f t="shared" si="55"/>
        <v>Ajuste en Identificación del riesgo
Análisis antes de controles
Establecimiento de controles
Evaluación de controles
Tratamiento del riesgo en el Mapa de riesgos de Gobierno Abierto y Relacionamiento con la Ciudadanía</v>
      </c>
      <c r="EU81" s="98" t="str">
        <f t="shared" si="56"/>
        <v>Solicitud de cambio realizada y aprobada por la Dirección del Sistema Distrital de Servicio a la Ciudadanía a través del Aplicativo DARUMA</v>
      </c>
    </row>
    <row r="82" spans="1:151" ht="399.95" customHeight="1" x14ac:dyDescent="0.2">
      <c r="A82" s="120" t="s">
        <v>1216</v>
      </c>
      <c r="B82" s="105" t="s">
        <v>1217</v>
      </c>
      <c r="C82" s="105" t="s">
        <v>1218</v>
      </c>
      <c r="D82" s="120" t="s">
        <v>1658</v>
      </c>
      <c r="E82" s="121" t="s">
        <v>39</v>
      </c>
      <c r="F82" s="105" t="s">
        <v>1288</v>
      </c>
      <c r="G82" s="121">
        <v>284</v>
      </c>
      <c r="H82" s="121" t="s">
        <v>1688</v>
      </c>
      <c r="I82" s="104" t="s">
        <v>1289</v>
      </c>
      <c r="J82" s="120" t="s">
        <v>36</v>
      </c>
      <c r="K82" s="121" t="s">
        <v>664</v>
      </c>
      <c r="L82" s="105" t="s">
        <v>1290</v>
      </c>
      <c r="M82" s="111" t="s">
        <v>1291</v>
      </c>
      <c r="N82" s="105" t="s">
        <v>1279</v>
      </c>
      <c r="O82" s="105" t="s">
        <v>1292</v>
      </c>
      <c r="P82" s="105" t="s">
        <v>1225</v>
      </c>
      <c r="Q82" s="105" t="s">
        <v>371</v>
      </c>
      <c r="R82" s="105" t="s">
        <v>489</v>
      </c>
      <c r="S82" s="105" t="s">
        <v>373</v>
      </c>
      <c r="T82" s="105" t="s">
        <v>374</v>
      </c>
      <c r="U82" s="122" t="s">
        <v>123</v>
      </c>
      <c r="V82" s="123">
        <v>0.4</v>
      </c>
      <c r="W82" s="122" t="s">
        <v>124</v>
      </c>
      <c r="X82" s="123">
        <v>0.4</v>
      </c>
      <c r="Y82" s="66" t="s">
        <v>86</v>
      </c>
      <c r="Z82" s="105" t="s">
        <v>1293</v>
      </c>
      <c r="AA82" s="122" t="s">
        <v>144</v>
      </c>
      <c r="AB82" s="127">
        <v>6.0479999999999992E-2</v>
      </c>
      <c r="AC82" s="122" t="s">
        <v>124</v>
      </c>
      <c r="AD82" s="127">
        <v>0.30000000000000004</v>
      </c>
      <c r="AE82" s="66" t="s">
        <v>376</v>
      </c>
      <c r="AF82" s="105" t="s">
        <v>1294</v>
      </c>
      <c r="AG82" s="120" t="s">
        <v>378</v>
      </c>
      <c r="AH82" s="105" t="s">
        <v>379</v>
      </c>
      <c r="AI82" s="105" t="s">
        <v>379</v>
      </c>
      <c r="AJ82" s="105" t="s">
        <v>363</v>
      </c>
      <c r="AK82" s="105" t="s">
        <v>363</v>
      </c>
      <c r="AL82" s="105" t="s">
        <v>379</v>
      </c>
      <c r="AM82" s="105" t="s">
        <v>379</v>
      </c>
      <c r="AN82" s="105" t="s">
        <v>1295</v>
      </c>
      <c r="AO82" s="105" t="s">
        <v>1296</v>
      </c>
      <c r="AP82" s="105" t="s">
        <v>1297</v>
      </c>
      <c r="AQ82" s="106">
        <v>45253</v>
      </c>
      <c r="AR82" s="107" t="s">
        <v>570</v>
      </c>
      <c r="AS82" s="108" t="s">
        <v>1298</v>
      </c>
      <c r="AT82" s="109"/>
      <c r="AU82" s="110"/>
      <c r="AV82" s="111"/>
      <c r="AW82" s="109"/>
      <c r="AX82" s="107"/>
      <c r="AY82" s="108"/>
      <c r="AZ82" s="109"/>
      <c r="BA82" s="110"/>
      <c r="BB82" s="111"/>
      <c r="BC82" s="109"/>
      <c r="BD82" s="107"/>
      <c r="BE82" s="108"/>
      <c r="BF82" s="109"/>
      <c r="BG82" s="110"/>
      <c r="BH82" s="111"/>
      <c r="BI82" s="109"/>
      <c r="BJ82" s="107"/>
      <c r="BK82" s="108"/>
      <c r="BL82" s="109"/>
      <c r="BM82" s="110"/>
      <c r="BN82" s="111"/>
      <c r="BO82" s="109"/>
      <c r="BP82" s="107"/>
      <c r="BQ82" s="108"/>
      <c r="BR82" s="109"/>
      <c r="BS82" s="110"/>
      <c r="BT82" s="111"/>
      <c r="BU82" s="109"/>
      <c r="BV82" s="107"/>
      <c r="BW82" s="108"/>
      <c r="BX82" s="109"/>
      <c r="BY82" s="110"/>
      <c r="BZ82" s="112"/>
      <c r="CA82" s="2">
        <f t="shared" si="42"/>
        <v>33</v>
      </c>
      <c r="CB82" s="51" t="s">
        <v>1233</v>
      </c>
      <c r="CC82" s="51" t="s">
        <v>1234</v>
      </c>
      <c r="CD82" s="51" t="s">
        <v>1235</v>
      </c>
      <c r="CE82" s="51" t="s">
        <v>388</v>
      </c>
      <c r="CF82" s="51" t="s">
        <v>389</v>
      </c>
      <c r="CG82" s="51" t="s">
        <v>389</v>
      </c>
      <c r="CH82" s="51" t="s">
        <v>390</v>
      </c>
      <c r="CI82" s="51" t="s">
        <v>389</v>
      </c>
      <c r="CJ82" s="51" t="s">
        <v>391</v>
      </c>
      <c r="CK82" s="51"/>
      <c r="CL82" s="51" t="s">
        <v>392</v>
      </c>
      <c r="CM82" s="51" t="s">
        <v>392</v>
      </c>
      <c r="CN82" s="51" t="s">
        <v>392</v>
      </c>
      <c r="CO82" s="51" t="s">
        <v>392</v>
      </c>
      <c r="CP82" s="51" t="s">
        <v>392</v>
      </c>
      <c r="CQ82" s="51" t="s">
        <v>392</v>
      </c>
      <c r="CR82" s="51" t="s">
        <v>1249</v>
      </c>
      <c r="CS82" s="51" t="s">
        <v>392</v>
      </c>
      <c r="CT82" s="51" t="s">
        <v>392</v>
      </c>
      <c r="CU82" s="51" t="s">
        <v>392</v>
      </c>
      <c r="CV82" s="51" t="s">
        <v>392</v>
      </c>
      <c r="CW82" s="51" t="s">
        <v>392</v>
      </c>
      <c r="CX82" s="51" t="s">
        <v>392</v>
      </c>
      <c r="CZ82" s="102" t="str">
        <f t="shared" si="43"/>
        <v>Gestión de procesos</v>
      </c>
      <c r="DA82" s="152" t="str">
        <f t="shared" si="44"/>
        <v>Posibilidad de afectación reputacional por inconformidad de las partes interesadas objeto de medición, debido a errores (fallas o deficiencias) en la medición y análisis de la calidad en la prestación de los servicios en los diferentes canales de servicio a la Ciudadanía.</v>
      </c>
      <c r="DB82" s="152"/>
      <c r="DC82" s="152"/>
      <c r="DD82" s="152"/>
      <c r="DE82" s="152"/>
      <c r="DF82" s="152"/>
      <c r="DG82" s="152"/>
      <c r="DH82" s="102" t="str">
        <f t="shared" si="45"/>
        <v>Moderado</v>
      </c>
      <c r="DI82" s="102" t="str">
        <f t="shared" si="46"/>
        <v>Bajo</v>
      </c>
      <c r="DK82" s="98" t="e">
        <f>SUM(LEN(#REF!)-LEN(SUBSTITUTE(#REF!,"- Preventivo","")))/LEN("- Preventivo")</f>
        <v>#REF!</v>
      </c>
      <c r="DL82" s="98" t="e">
        <f t="shared" si="47"/>
        <v>#REF!</v>
      </c>
      <c r="DM82" s="98" t="e">
        <f>SUM(LEN(#REF!)-LEN(SUBSTITUTE(#REF!,"- Detectivo","")))/LEN("- Detectivo")</f>
        <v>#REF!</v>
      </c>
      <c r="DN82" s="98" t="e">
        <f t="shared" si="48"/>
        <v>#REF!</v>
      </c>
      <c r="DO82" s="98" t="e">
        <f>SUM(LEN(#REF!)-LEN(SUBSTITUTE(#REF!,"- Correctivo","")))/LEN("- Correctivo")</f>
        <v>#REF!</v>
      </c>
      <c r="DP82" s="98" t="e">
        <f t="shared" si="49"/>
        <v>#REF!</v>
      </c>
      <c r="DQ82" s="98" t="e">
        <f t="shared" si="57"/>
        <v>#REF!</v>
      </c>
      <c r="DR82" s="98" t="e">
        <f t="shared" si="50"/>
        <v>#REF!</v>
      </c>
      <c r="DS82" s="98" t="e">
        <f>SUM(LEN(#REF!)-LEN(SUBSTITUTE(#REF!,"- Documentado","")))/LEN("- Documentado")</f>
        <v>#REF!</v>
      </c>
      <c r="DT82" s="98" t="e">
        <f>SUM(LEN(#REF!)-LEN(SUBSTITUTE(#REF!,"- Documentado","")))/LEN("- Documentado")</f>
        <v>#REF!</v>
      </c>
      <c r="DU82" s="98" t="e">
        <f t="shared" si="51"/>
        <v>#REF!</v>
      </c>
      <c r="DV82" s="98" t="e">
        <f>SUM(LEN(#REF!)-LEN(SUBSTITUTE(#REF!,"- Continua","")))/LEN("- Continua")</f>
        <v>#REF!</v>
      </c>
      <c r="DW82" s="98" t="e">
        <f>SUM(LEN(#REF!)-LEN(SUBSTITUTE(#REF!,"- Continua","")))/LEN("- Continua")</f>
        <v>#REF!</v>
      </c>
      <c r="DX82" s="98" t="e">
        <f t="shared" si="52"/>
        <v>#REF!</v>
      </c>
      <c r="DY82" s="98" t="e">
        <f>SUM(LEN(#REF!)-LEN(SUBSTITUTE(#REF!,"- Con registro","")))/LEN("- Con registro")</f>
        <v>#REF!</v>
      </c>
      <c r="DZ82" s="98" t="e">
        <f>SUM(LEN(#REF!)-LEN(SUBSTITUTE(#REF!,"- Con registro","")))/LEN("- Con registro")</f>
        <v>#REF!</v>
      </c>
      <c r="EA82" s="98" t="e">
        <f t="shared" si="53"/>
        <v>#REF!</v>
      </c>
      <c r="EB82" s="101" t="e">
        <f t="shared" si="58"/>
        <v>#REF!</v>
      </c>
      <c r="EC82" s="101" t="e">
        <f t="shared" si="59"/>
        <v>#REF!</v>
      </c>
      <c r="ED82" s="129" t="e">
        <f t="shared" si="60"/>
        <v>#REF!</v>
      </c>
      <c r="EE82" s="149" t="e">
        <f t="shared" si="61"/>
        <v>#REF!</v>
      </c>
      <c r="EF82" s="149"/>
      <c r="EG82" s="149"/>
      <c r="EH82" s="149"/>
      <c r="EI82" s="149"/>
      <c r="EJ82" s="149"/>
      <c r="EK82" s="149"/>
      <c r="EL82" s="149"/>
      <c r="EM82" s="149"/>
      <c r="EN82" s="149"/>
      <c r="EP82" s="115">
        <f t="shared" si="62"/>
        <v>45253</v>
      </c>
      <c r="EQ82" s="116" t="str">
        <f t="shared" si="63"/>
        <v>13 de mayo de 2024</v>
      </c>
      <c r="ER82" s="98" t="str">
        <f t="shared" si="64"/>
        <v>Riesgos</v>
      </c>
      <c r="ES82" s="98" t="str">
        <f t="shared" si="54"/>
        <v>ID_284: Posibilidad de afectación reputacional por inconformidad de las partes interesadas objeto de medición, debido a errores (fallas o deficiencias) en la medición y análisis de la calidad en la prestación de los servicios en los diferentes canales de servicio a la Ciudadanía.</v>
      </c>
      <c r="ET82" s="98" t="str">
        <f t="shared" si="55"/>
        <v>Ajuste en Identificación del riesgo
 en el Mapa de riesgos de Gobierno Abierto y Relacionamiento con la Ciudadanía</v>
      </c>
      <c r="EU82" s="98" t="str">
        <f t="shared" si="56"/>
        <v>Solicitud de cambio realizada y aprobada por la Dirección Distrital de Calidad del Servicio  a través del Aplicativo DARUMA</v>
      </c>
    </row>
    <row r="83" spans="1:151" ht="399.95" customHeight="1" x14ac:dyDescent="0.2">
      <c r="A83" s="120" t="s">
        <v>1216</v>
      </c>
      <c r="B83" s="105" t="s">
        <v>1217</v>
      </c>
      <c r="C83" s="105" t="s">
        <v>1218</v>
      </c>
      <c r="D83" s="120" t="s">
        <v>1658</v>
      </c>
      <c r="E83" s="121" t="s">
        <v>39</v>
      </c>
      <c r="F83" s="105" t="s">
        <v>1299</v>
      </c>
      <c r="G83" s="121">
        <v>285</v>
      </c>
      <c r="H83" s="121" t="s">
        <v>1689</v>
      </c>
      <c r="I83" s="104" t="s">
        <v>1300</v>
      </c>
      <c r="J83" s="120" t="s">
        <v>36</v>
      </c>
      <c r="K83" s="121" t="s">
        <v>664</v>
      </c>
      <c r="L83" s="105" t="s">
        <v>1290</v>
      </c>
      <c r="M83" s="111" t="s">
        <v>1291</v>
      </c>
      <c r="N83" s="105" t="s">
        <v>1301</v>
      </c>
      <c r="O83" s="105" t="s">
        <v>1302</v>
      </c>
      <c r="P83" s="105" t="s">
        <v>1225</v>
      </c>
      <c r="Q83" s="105" t="s">
        <v>1303</v>
      </c>
      <c r="R83" s="105" t="s">
        <v>372</v>
      </c>
      <c r="S83" s="105" t="s">
        <v>373</v>
      </c>
      <c r="T83" s="105" t="s">
        <v>374</v>
      </c>
      <c r="U83" s="122" t="s">
        <v>123</v>
      </c>
      <c r="V83" s="123">
        <v>0.4</v>
      </c>
      <c r="W83" s="122" t="s">
        <v>124</v>
      </c>
      <c r="X83" s="123">
        <v>0.4</v>
      </c>
      <c r="Y83" s="66" t="s">
        <v>86</v>
      </c>
      <c r="Z83" s="105" t="s">
        <v>1304</v>
      </c>
      <c r="AA83" s="122" t="s">
        <v>144</v>
      </c>
      <c r="AB83" s="127">
        <v>0.11759999999999998</v>
      </c>
      <c r="AC83" s="122" t="s">
        <v>124</v>
      </c>
      <c r="AD83" s="127">
        <v>0.30000000000000004</v>
      </c>
      <c r="AE83" s="66" t="s">
        <v>376</v>
      </c>
      <c r="AF83" s="105" t="s">
        <v>867</v>
      </c>
      <c r="AG83" s="120" t="s">
        <v>378</v>
      </c>
      <c r="AH83" s="105" t="s">
        <v>379</v>
      </c>
      <c r="AI83" s="105" t="s">
        <v>379</v>
      </c>
      <c r="AJ83" s="105" t="s">
        <v>363</v>
      </c>
      <c r="AK83" s="105" t="s">
        <v>363</v>
      </c>
      <c r="AL83" s="105" t="s">
        <v>379</v>
      </c>
      <c r="AM83" s="105" t="s">
        <v>379</v>
      </c>
      <c r="AN83" s="105" t="s">
        <v>1305</v>
      </c>
      <c r="AO83" s="105" t="s">
        <v>1306</v>
      </c>
      <c r="AP83" s="105" t="s">
        <v>1307</v>
      </c>
      <c r="AQ83" s="106">
        <v>45253</v>
      </c>
      <c r="AR83" s="107" t="s">
        <v>494</v>
      </c>
      <c r="AS83" s="108" t="s">
        <v>1308</v>
      </c>
      <c r="AT83" s="109"/>
      <c r="AU83" s="110"/>
      <c r="AV83" s="111"/>
      <c r="AW83" s="109"/>
      <c r="AX83" s="107"/>
      <c r="AY83" s="108"/>
      <c r="AZ83" s="109"/>
      <c r="BA83" s="110"/>
      <c r="BB83" s="111"/>
      <c r="BC83" s="109"/>
      <c r="BD83" s="107"/>
      <c r="BE83" s="108"/>
      <c r="BF83" s="109"/>
      <c r="BG83" s="110"/>
      <c r="BH83" s="111"/>
      <c r="BI83" s="109"/>
      <c r="BJ83" s="107"/>
      <c r="BK83" s="108"/>
      <c r="BL83" s="109"/>
      <c r="BM83" s="110"/>
      <c r="BN83" s="111"/>
      <c r="BO83" s="109"/>
      <c r="BP83" s="107"/>
      <c r="BQ83" s="108"/>
      <c r="BR83" s="109"/>
      <c r="BS83" s="110"/>
      <c r="BT83" s="111"/>
      <c r="BU83" s="109"/>
      <c r="BV83" s="107"/>
      <c r="BW83" s="108"/>
      <c r="BX83" s="109"/>
      <c r="BY83" s="110"/>
      <c r="BZ83" s="112"/>
      <c r="CA83" s="2">
        <f t="shared" si="42"/>
        <v>33</v>
      </c>
      <c r="CB83" s="51" t="s">
        <v>1233</v>
      </c>
      <c r="CC83" s="51" t="s">
        <v>1234</v>
      </c>
      <c r="CD83" s="51" t="s">
        <v>1235</v>
      </c>
      <c r="CE83" s="51" t="s">
        <v>388</v>
      </c>
      <c r="CF83" s="51" t="s">
        <v>389</v>
      </c>
      <c r="CG83" s="51" t="s">
        <v>389</v>
      </c>
      <c r="CH83" s="51" t="s">
        <v>390</v>
      </c>
      <c r="CI83" s="51" t="s">
        <v>389</v>
      </c>
      <c r="CJ83" s="51" t="s">
        <v>392</v>
      </c>
      <c r="CK83" s="51"/>
      <c r="CL83" s="51" t="s">
        <v>392</v>
      </c>
      <c r="CM83" s="51" t="s">
        <v>392</v>
      </c>
      <c r="CN83" s="51" t="s">
        <v>392</v>
      </c>
      <c r="CO83" s="51" t="s">
        <v>392</v>
      </c>
      <c r="CP83" s="51" t="s">
        <v>392</v>
      </c>
      <c r="CQ83" s="51" t="s">
        <v>392</v>
      </c>
      <c r="CR83" s="51" t="s">
        <v>1249</v>
      </c>
      <c r="CS83" s="51" t="s">
        <v>392</v>
      </c>
      <c r="CT83" s="51" t="s">
        <v>392</v>
      </c>
      <c r="CU83" s="51" t="s">
        <v>392</v>
      </c>
      <c r="CV83" s="51" t="s">
        <v>392</v>
      </c>
      <c r="CW83" s="51" t="s">
        <v>392</v>
      </c>
      <c r="CX83" s="51" t="s">
        <v>392</v>
      </c>
      <c r="CZ83" s="102" t="str">
        <f t="shared" si="43"/>
        <v>Gestión de procesos</v>
      </c>
      <c r="DA83" s="152" t="str">
        <f t="shared" si="44"/>
        <v>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v>
      </c>
      <c r="DB83" s="152"/>
      <c r="DC83" s="152"/>
      <c r="DD83" s="152"/>
      <c r="DE83" s="152"/>
      <c r="DF83" s="152"/>
      <c r="DG83" s="152"/>
      <c r="DH83" s="102" t="str">
        <f t="shared" si="45"/>
        <v>Moderado</v>
      </c>
      <c r="DI83" s="102" t="str">
        <f t="shared" si="46"/>
        <v>Bajo</v>
      </c>
      <c r="DK83" s="98" t="e">
        <f>SUM(LEN(#REF!)-LEN(SUBSTITUTE(#REF!,"- Preventivo","")))/LEN("- Preventivo")</f>
        <v>#REF!</v>
      </c>
      <c r="DL83" s="98" t="e">
        <f t="shared" si="47"/>
        <v>#REF!</v>
      </c>
      <c r="DM83" s="98" t="e">
        <f>SUM(LEN(#REF!)-LEN(SUBSTITUTE(#REF!,"- Detectivo","")))/LEN("- Detectivo")</f>
        <v>#REF!</v>
      </c>
      <c r="DN83" s="98" t="e">
        <f t="shared" si="48"/>
        <v>#REF!</v>
      </c>
      <c r="DO83" s="98" t="e">
        <f>SUM(LEN(#REF!)-LEN(SUBSTITUTE(#REF!,"- Correctivo","")))/LEN("- Correctivo")</f>
        <v>#REF!</v>
      </c>
      <c r="DP83" s="98" t="e">
        <f t="shared" si="49"/>
        <v>#REF!</v>
      </c>
      <c r="DQ83" s="98" t="e">
        <f t="shared" si="57"/>
        <v>#REF!</v>
      </c>
      <c r="DR83" s="98" t="e">
        <f t="shared" si="50"/>
        <v>#REF!</v>
      </c>
      <c r="DS83" s="98" t="e">
        <f>SUM(LEN(#REF!)-LEN(SUBSTITUTE(#REF!,"- Documentado","")))/LEN("- Documentado")</f>
        <v>#REF!</v>
      </c>
      <c r="DT83" s="98" t="e">
        <f>SUM(LEN(#REF!)-LEN(SUBSTITUTE(#REF!,"- Documentado","")))/LEN("- Documentado")</f>
        <v>#REF!</v>
      </c>
      <c r="DU83" s="98" t="e">
        <f t="shared" si="51"/>
        <v>#REF!</v>
      </c>
      <c r="DV83" s="98" t="e">
        <f>SUM(LEN(#REF!)-LEN(SUBSTITUTE(#REF!,"- Continua","")))/LEN("- Continua")</f>
        <v>#REF!</v>
      </c>
      <c r="DW83" s="98" t="e">
        <f>SUM(LEN(#REF!)-LEN(SUBSTITUTE(#REF!,"- Continua","")))/LEN("- Continua")</f>
        <v>#REF!</v>
      </c>
      <c r="DX83" s="98" t="e">
        <f t="shared" si="52"/>
        <v>#REF!</v>
      </c>
      <c r="DY83" s="98" t="e">
        <f>SUM(LEN(#REF!)-LEN(SUBSTITUTE(#REF!,"- Con registro","")))/LEN("- Con registro")</f>
        <v>#REF!</v>
      </c>
      <c r="DZ83" s="98" t="e">
        <f>SUM(LEN(#REF!)-LEN(SUBSTITUTE(#REF!,"- Con registro","")))/LEN("- Con registro")</f>
        <v>#REF!</v>
      </c>
      <c r="EA83" s="98" t="e">
        <f t="shared" si="53"/>
        <v>#REF!</v>
      </c>
      <c r="EB83" s="101" t="e">
        <f t="shared" si="58"/>
        <v>#REF!</v>
      </c>
      <c r="EC83" s="101" t="e">
        <f t="shared" si="59"/>
        <v>#REF!</v>
      </c>
      <c r="ED83" s="129" t="e">
        <f t="shared" si="60"/>
        <v>#REF!</v>
      </c>
      <c r="EE83" s="149" t="e">
        <f t="shared" si="61"/>
        <v>#REF!</v>
      </c>
      <c r="EF83" s="149"/>
      <c r="EG83" s="149"/>
      <c r="EH83" s="149"/>
      <c r="EI83" s="149"/>
      <c r="EJ83" s="149"/>
      <c r="EK83" s="149"/>
      <c r="EL83" s="149"/>
      <c r="EM83" s="149"/>
      <c r="EN83" s="149"/>
      <c r="EP83" s="115">
        <f t="shared" si="62"/>
        <v>45253</v>
      </c>
      <c r="EQ83" s="116" t="str">
        <f t="shared" si="63"/>
        <v>13 de mayo de 2024</v>
      </c>
      <c r="ER83" s="98" t="str">
        <f t="shared" si="64"/>
        <v>Riesgos</v>
      </c>
      <c r="ES83" s="98" t="str">
        <f t="shared" si="54"/>
        <v>ID_285: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v>
      </c>
      <c r="ET83" s="98" t="str">
        <f t="shared" si="55"/>
        <v>Ajuste en Identificación del riesgo
Análisis antes de controles
 en el Mapa de riesgos de Gobierno Abierto y Relacionamiento con la Ciudadanía</v>
      </c>
      <c r="EU83" s="98" t="str">
        <f t="shared" si="56"/>
        <v>Solicitud de cambio realizada y aprobada por la Dirección Distrital de Calidad del Servicio  a través del Aplicativo DARUMA</v>
      </c>
    </row>
    <row r="84" spans="1:151" ht="399.95" customHeight="1" x14ac:dyDescent="0.2">
      <c r="A84" s="120" t="s">
        <v>1216</v>
      </c>
      <c r="B84" s="105" t="s">
        <v>1217</v>
      </c>
      <c r="C84" s="105" t="s">
        <v>1218</v>
      </c>
      <c r="D84" s="120" t="s">
        <v>1658</v>
      </c>
      <c r="E84" s="121" t="s">
        <v>39</v>
      </c>
      <c r="F84" s="105" t="s">
        <v>1309</v>
      </c>
      <c r="G84" s="121">
        <v>286</v>
      </c>
      <c r="H84" s="121" t="s">
        <v>1690</v>
      </c>
      <c r="I84" s="104" t="s">
        <v>1310</v>
      </c>
      <c r="J84" s="120" t="s">
        <v>36</v>
      </c>
      <c r="K84" s="121" t="s">
        <v>664</v>
      </c>
      <c r="L84" s="105" t="s">
        <v>1311</v>
      </c>
      <c r="M84" s="111" t="s">
        <v>1291</v>
      </c>
      <c r="N84" s="105" t="s">
        <v>1279</v>
      </c>
      <c r="O84" s="105" t="s">
        <v>1312</v>
      </c>
      <c r="P84" s="105" t="s">
        <v>1225</v>
      </c>
      <c r="Q84" s="105" t="s">
        <v>371</v>
      </c>
      <c r="R84" s="105" t="s">
        <v>372</v>
      </c>
      <c r="S84" s="105" t="s">
        <v>373</v>
      </c>
      <c r="T84" s="105" t="s">
        <v>374</v>
      </c>
      <c r="U84" s="122" t="s">
        <v>102</v>
      </c>
      <c r="V84" s="123">
        <v>0.6</v>
      </c>
      <c r="W84" s="122" t="s">
        <v>145</v>
      </c>
      <c r="X84" s="123">
        <v>0.2</v>
      </c>
      <c r="Y84" s="66" t="s">
        <v>86</v>
      </c>
      <c r="Z84" s="105" t="s">
        <v>1313</v>
      </c>
      <c r="AA84" s="122" t="s">
        <v>123</v>
      </c>
      <c r="AB84" s="127">
        <v>0.252</v>
      </c>
      <c r="AC84" s="122" t="s">
        <v>145</v>
      </c>
      <c r="AD84" s="127">
        <v>0.15000000000000002</v>
      </c>
      <c r="AE84" s="66" t="s">
        <v>376</v>
      </c>
      <c r="AF84" s="105" t="s">
        <v>867</v>
      </c>
      <c r="AG84" s="120" t="s">
        <v>378</v>
      </c>
      <c r="AH84" s="105" t="s">
        <v>379</v>
      </c>
      <c r="AI84" s="105" t="s">
        <v>379</v>
      </c>
      <c r="AJ84" s="105" t="s">
        <v>363</v>
      </c>
      <c r="AK84" s="105" t="s">
        <v>363</v>
      </c>
      <c r="AL84" s="105" t="s">
        <v>379</v>
      </c>
      <c r="AM84" s="105" t="s">
        <v>379</v>
      </c>
      <c r="AN84" s="105" t="s">
        <v>1314</v>
      </c>
      <c r="AO84" s="105" t="s">
        <v>1315</v>
      </c>
      <c r="AP84" s="105" t="s">
        <v>1316</v>
      </c>
      <c r="AQ84" s="106">
        <v>45253</v>
      </c>
      <c r="AR84" s="107" t="s">
        <v>383</v>
      </c>
      <c r="AS84" s="108" t="s">
        <v>1317</v>
      </c>
      <c r="AT84" s="109"/>
      <c r="AU84" s="110"/>
      <c r="AV84" s="111"/>
      <c r="AW84" s="109"/>
      <c r="AX84" s="107"/>
      <c r="AY84" s="108"/>
      <c r="AZ84" s="109"/>
      <c r="BA84" s="110"/>
      <c r="BB84" s="111"/>
      <c r="BC84" s="109"/>
      <c r="BD84" s="107"/>
      <c r="BE84" s="108"/>
      <c r="BF84" s="109"/>
      <c r="BG84" s="110"/>
      <c r="BH84" s="111"/>
      <c r="BI84" s="109"/>
      <c r="BJ84" s="107"/>
      <c r="BK84" s="108"/>
      <c r="BL84" s="109"/>
      <c r="BM84" s="110"/>
      <c r="BN84" s="111"/>
      <c r="BO84" s="109"/>
      <c r="BP84" s="107"/>
      <c r="BQ84" s="108"/>
      <c r="BR84" s="109"/>
      <c r="BS84" s="110"/>
      <c r="BT84" s="111"/>
      <c r="BU84" s="109"/>
      <c r="BV84" s="107"/>
      <c r="BW84" s="108"/>
      <c r="BX84" s="109"/>
      <c r="BY84" s="110"/>
      <c r="BZ84" s="112"/>
      <c r="CA84" s="2">
        <f t="shared" si="42"/>
        <v>33</v>
      </c>
      <c r="CB84" s="51" t="s">
        <v>1233</v>
      </c>
      <c r="CC84" s="51" t="s">
        <v>1234</v>
      </c>
      <c r="CD84" s="51" t="s">
        <v>1235</v>
      </c>
      <c r="CE84" s="51" t="s">
        <v>388</v>
      </c>
      <c r="CF84" s="51" t="s">
        <v>389</v>
      </c>
      <c r="CG84" s="51" t="s">
        <v>389</v>
      </c>
      <c r="CH84" s="51" t="s">
        <v>390</v>
      </c>
      <c r="CI84" s="51" t="s">
        <v>389</v>
      </c>
      <c r="CJ84" s="51" t="s">
        <v>392</v>
      </c>
      <c r="CK84" s="51"/>
      <c r="CL84" s="51" t="s">
        <v>392</v>
      </c>
      <c r="CM84" s="51" t="s">
        <v>392</v>
      </c>
      <c r="CN84" s="51" t="s">
        <v>392</v>
      </c>
      <c r="CO84" s="51" t="s">
        <v>392</v>
      </c>
      <c r="CP84" s="51" t="s">
        <v>392</v>
      </c>
      <c r="CQ84" s="51" t="s">
        <v>392</v>
      </c>
      <c r="CR84" s="51" t="s">
        <v>1318</v>
      </c>
      <c r="CS84" s="51" t="s">
        <v>392</v>
      </c>
      <c r="CT84" s="51" t="s">
        <v>392</v>
      </c>
      <c r="CU84" s="51" t="s">
        <v>392</v>
      </c>
      <c r="CV84" s="51" t="s">
        <v>392</v>
      </c>
      <c r="CW84" s="51" t="s">
        <v>392</v>
      </c>
      <c r="CX84" s="51" t="s">
        <v>392</v>
      </c>
      <c r="CZ84" s="102" t="str">
        <f t="shared" si="43"/>
        <v>Gestión de procesos</v>
      </c>
      <c r="DA84" s="152" t="str">
        <f t="shared" si="44"/>
        <v>Posibilidad de afectación reputacional por inconformidad de los usuarios del sistema, debido a errores (fallas o deficiencias) en el análisis y direccionamiento a las peticiones ciudadanas</v>
      </c>
      <c r="DB84" s="152"/>
      <c r="DC84" s="152"/>
      <c r="DD84" s="152"/>
      <c r="DE84" s="152"/>
      <c r="DF84" s="152"/>
      <c r="DG84" s="152"/>
      <c r="DH84" s="102" t="str">
        <f t="shared" si="45"/>
        <v>Moderado</v>
      </c>
      <c r="DI84" s="102" t="str">
        <f t="shared" si="46"/>
        <v>Bajo</v>
      </c>
      <c r="DK84" s="98" t="e">
        <f>SUM(LEN(#REF!)-LEN(SUBSTITUTE(#REF!,"- Preventivo","")))/LEN("- Preventivo")</f>
        <v>#REF!</v>
      </c>
      <c r="DL84" s="98" t="e">
        <f t="shared" si="47"/>
        <v>#REF!</v>
      </c>
      <c r="DM84" s="98" t="e">
        <f>SUM(LEN(#REF!)-LEN(SUBSTITUTE(#REF!,"- Detectivo","")))/LEN("- Detectivo")</f>
        <v>#REF!</v>
      </c>
      <c r="DN84" s="98" t="e">
        <f t="shared" si="48"/>
        <v>#REF!</v>
      </c>
      <c r="DO84" s="98" t="e">
        <f>SUM(LEN(#REF!)-LEN(SUBSTITUTE(#REF!,"- Correctivo","")))/LEN("- Correctivo")</f>
        <v>#REF!</v>
      </c>
      <c r="DP84" s="98" t="e">
        <f t="shared" si="49"/>
        <v>#REF!</v>
      </c>
      <c r="DQ84" s="98" t="e">
        <f t="shared" si="57"/>
        <v>#REF!</v>
      </c>
      <c r="DR84" s="98" t="e">
        <f t="shared" si="50"/>
        <v>#REF!</v>
      </c>
      <c r="DS84" s="98" t="e">
        <f>SUM(LEN(#REF!)-LEN(SUBSTITUTE(#REF!,"- Documentado","")))/LEN("- Documentado")</f>
        <v>#REF!</v>
      </c>
      <c r="DT84" s="98" t="e">
        <f>SUM(LEN(#REF!)-LEN(SUBSTITUTE(#REF!,"- Documentado","")))/LEN("- Documentado")</f>
        <v>#REF!</v>
      </c>
      <c r="DU84" s="98" t="e">
        <f t="shared" si="51"/>
        <v>#REF!</v>
      </c>
      <c r="DV84" s="98" t="e">
        <f>SUM(LEN(#REF!)-LEN(SUBSTITUTE(#REF!,"- Continua","")))/LEN("- Continua")</f>
        <v>#REF!</v>
      </c>
      <c r="DW84" s="98" t="e">
        <f>SUM(LEN(#REF!)-LEN(SUBSTITUTE(#REF!,"- Continua","")))/LEN("- Continua")</f>
        <v>#REF!</v>
      </c>
      <c r="DX84" s="98" t="e">
        <f t="shared" si="52"/>
        <v>#REF!</v>
      </c>
      <c r="DY84" s="98" t="e">
        <f>SUM(LEN(#REF!)-LEN(SUBSTITUTE(#REF!,"- Con registro","")))/LEN("- Con registro")</f>
        <v>#REF!</v>
      </c>
      <c r="DZ84" s="98" t="e">
        <f>SUM(LEN(#REF!)-LEN(SUBSTITUTE(#REF!,"- Con registro","")))/LEN("- Con registro")</f>
        <v>#REF!</v>
      </c>
      <c r="EA84" s="98" t="e">
        <f t="shared" si="53"/>
        <v>#REF!</v>
      </c>
      <c r="EB84" s="101" t="e">
        <f t="shared" si="58"/>
        <v>#REF!</v>
      </c>
      <c r="EC84" s="101" t="e">
        <f t="shared" si="59"/>
        <v>#REF!</v>
      </c>
      <c r="ED84" s="129" t="e">
        <f t="shared" si="60"/>
        <v>#REF!</v>
      </c>
      <c r="EE84" s="149" t="e">
        <f t="shared" si="61"/>
        <v>#REF!</v>
      </c>
      <c r="EF84" s="149"/>
      <c r="EG84" s="149"/>
      <c r="EH84" s="149"/>
      <c r="EI84" s="149"/>
      <c r="EJ84" s="149"/>
      <c r="EK84" s="149"/>
      <c r="EL84" s="149"/>
      <c r="EM84" s="149"/>
      <c r="EN84" s="149"/>
      <c r="EP84" s="115">
        <f t="shared" si="62"/>
        <v>45253</v>
      </c>
      <c r="EQ84" s="116" t="str">
        <f t="shared" si="63"/>
        <v>13 de mayo de 2024</v>
      </c>
      <c r="ER84" s="98" t="str">
        <f t="shared" si="64"/>
        <v>Riesgos</v>
      </c>
      <c r="ES84" s="98" t="str">
        <f t="shared" si="54"/>
        <v>ID_286: Posibilidad de afectación reputacional por inconformidad de los usuarios del sistema, debido a errores (fallas o deficiencias) en el análisis y direccionamiento a las peticiones ciudadanas</v>
      </c>
      <c r="ET84" s="98" t="str">
        <f t="shared" si="55"/>
        <v>Ajuste en 
Análisis antes de controles
Establecimiento de controles
 en el Mapa de riesgos de Gobierno Abierto y Relacionamiento con la Ciudadanía</v>
      </c>
      <c r="EU84" s="98" t="str">
        <f t="shared" si="56"/>
        <v>Solicitud de cambio realizada y aprobada por la Dirección Distrital de Calidad del Servicio a través del Aplicativo DARUMA</v>
      </c>
    </row>
    <row r="85" spans="1:151" ht="399.95" customHeight="1" x14ac:dyDescent="0.2">
      <c r="A85" s="120" t="s">
        <v>1216</v>
      </c>
      <c r="B85" s="105" t="s">
        <v>1217</v>
      </c>
      <c r="C85" s="105" t="s">
        <v>1218</v>
      </c>
      <c r="D85" s="120" t="s">
        <v>1658</v>
      </c>
      <c r="E85" s="121" t="s">
        <v>39</v>
      </c>
      <c r="F85" s="105" t="s">
        <v>1319</v>
      </c>
      <c r="G85" s="138">
        <v>211</v>
      </c>
      <c r="H85" s="121" t="s">
        <v>1567</v>
      </c>
      <c r="I85" s="104" t="s">
        <v>1320</v>
      </c>
      <c r="J85" s="120" t="s">
        <v>64</v>
      </c>
      <c r="K85" s="121" t="s">
        <v>516</v>
      </c>
      <c r="L85" s="105" t="s">
        <v>1253</v>
      </c>
      <c r="M85" s="111" t="s">
        <v>1321</v>
      </c>
      <c r="N85" s="105" t="s">
        <v>1279</v>
      </c>
      <c r="O85" s="105" t="s">
        <v>1322</v>
      </c>
      <c r="P85" s="105" t="s">
        <v>1225</v>
      </c>
      <c r="Q85" s="105" t="s">
        <v>1257</v>
      </c>
      <c r="R85" s="105" t="s">
        <v>1323</v>
      </c>
      <c r="S85" s="105" t="s">
        <v>373</v>
      </c>
      <c r="T85" s="105" t="s">
        <v>374</v>
      </c>
      <c r="U85" s="122" t="s">
        <v>144</v>
      </c>
      <c r="V85" s="123">
        <v>0.2</v>
      </c>
      <c r="W85" s="122" t="s">
        <v>79</v>
      </c>
      <c r="X85" s="123">
        <v>0.8</v>
      </c>
      <c r="Y85" s="66" t="s">
        <v>409</v>
      </c>
      <c r="Z85" s="105" t="s">
        <v>1324</v>
      </c>
      <c r="AA85" s="122" t="s">
        <v>144</v>
      </c>
      <c r="AB85" s="127">
        <v>5.8799999999999991E-2</v>
      </c>
      <c r="AC85" s="122" t="s">
        <v>79</v>
      </c>
      <c r="AD85" s="127">
        <v>0.8</v>
      </c>
      <c r="AE85" s="66" t="s">
        <v>409</v>
      </c>
      <c r="AF85" s="105" t="s">
        <v>1325</v>
      </c>
      <c r="AG85" s="120" t="s">
        <v>412</v>
      </c>
      <c r="AH85" s="124" t="s">
        <v>1326</v>
      </c>
      <c r="AI85" s="124" t="s">
        <v>1327</v>
      </c>
      <c r="AJ85" s="131" t="s">
        <v>1570</v>
      </c>
      <c r="AK85" s="131" t="s">
        <v>1571</v>
      </c>
      <c r="AL85" s="124" t="s">
        <v>1209</v>
      </c>
      <c r="AM85" s="124" t="s">
        <v>527</v>
      </c>
      <c r="AN85" s="105" t="s">
        <v>1328</v>
      </c>
      <c r="AO85" s="105" t="s">
        <v>1329</v>
      </c>
      <c r="AP85" s="105" t="s">
        <v>1330</v>
      </c>
      <c r="AQ85" s="106">
        <v>45253</v>
      </c>
      <c r="AR85" s="107" t="s">
        <v>859</v>
      </c>
      <c r="AS85" s="108" t="s">
        <v>1331</v>
      </c>
      <c r="AT85" s="109"/>
      <c r="AU85" s="110"/>
      <c r="AV85" s="111"/>
      <c r="AW85" s="109"/>
      <c r="AX85" s="107"/>
      <c r="AY85" s="108"/>
      <c r="AZ85" s="109"/>
      <c r="BA85" s="110"/>
      <c r="BB85" s="111"/>
      <c r="BC85" s="109"/>
      <c r="BD85" s="107"/>
      <c r="BE85" s="108"/>
      <c r="BF85" s="109"/>
      <c r="BG85" s="110"/>
      <c r="BH85" s="111"/>
      <c r="BI85" s="109"/>
      <c r="BJ85" s="107"/>
      <c r="BK85" s="108"/>
      <c r="BL85" s="109"/>
      <c r="BM85" s="110"/>
      <c r="BN85" s="111"/>
      <c r="BO85" s="109"/>
      <c r="BP85" s="107"/>
      <c r="BQ85" s="108"/>
      <c r="BR85" s="109"/>
      <c r="BS85" s="110"/>
      <c r="BT85" s="111"/>
      <c r="BU85" s="109"/>
      <c r="BV85" s="107"/>
      <c r="BW85" s="108"/>
      <c r="BX85" s="109"/>
      <c r="BY85" s="110"/>
      <c r="BZ85" s="112"/>
      <c r="CA85" s="2">
        <f t="shared" si="42"/>
        <v>33</v>
      </c>
      <c r="CB85" s="51" t="s">
        <v>1233</v>
      </c>
      <c r="CC85" s="51" t="s">
        <v>1234</v>
      </c>
      <c r="CD85" s="51" t="s">
        <v>1235</v>
      </c>
      <c r="CE85" s="51" t="s">
        <v>392</v>
      </c>
      <c r="CF85" s="51" t="s">
        <v>389</v>
      </c>
      <c r="CG85" s="51" t="s">
        <v>389</v>
      </c>
      <c r="CH85" s="51" t="s">
        <v>390</v>
      </c>
      <c r="CI85" s="51" t="s">
        <v>389</v>
      </c>
      <c r="CJ85" s="51" t="s">
        <v>392</v>
      </c>
      <c r="CK85" s="51"/>
      <c r="CL85" s="51" t="s">
        <v>392</v>
      </c>
      <c r="CM85" s="51" t="s">
        <v>417</v>
      </c>
      <c r="CN85" s="51" t="s">
        <v>392</v>
      </c>
      <c r="CO85" s="51" t="s">
        <v>392</v>
      </c>
      <c r="CP85" s="51" t="s">
        <v>392</v>
      </c>
      <c r="CQ85" s="51" t="s">
        <v>392</v>
      </c>
      <c r="CR85" s="51" t="s">
        <v>1332</v>
      </c>
      <c r="CS85" s="51" t="s">
        <v>392</v>
      </c>
      <c r="CT85" s="51" t="s">
        <v>392</v>
      </c>
      <c r="CU85" s="51" t="s">
        <v>392</v>
      </c>
      <c r="CV85" s="51" t="s">
        <v>392</v>
      </c>
      <c r="CW85" s="51" t="s">
        <v>392</v>
      </c>
      <c r="CX85" s="51" t="s">
        <v>392</v>
      </c>
      <c r="CZ85" s="102" t="str">
        <f t="shared" si="43"/>
        <v>Corrupción</v>
      </c>
      <c r="DA85" s="152" t="str">
        <f t="shared" si="44"/>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DB85" s="152"/>
      <c r="DC85" s="152"/>
      <c r="DD85" s="152"/>
      <c r="DE85" s="152"/>
      <c r="DF85" s="152"/>
      <c r="DG85" s="152"/>
      <c r="DH85" s="102" t="str">
        <f t="shared" si="45"/>
        <v>Alto</v>
      </c>
      <c r="DI85" s="102" t="str">
        <f t="shared" si="46"/>
        <v>Alto</v>
      </c>
      <c r="DK85" s="98" t="e">
        <f>SUM(LEN(#REF!)-LEN(SUBSTITUTE(#REF!,"- Preventivo","")))/LEN("- Preventivo")</f>
        <v>#REF!</v>
      </c>
      <c r="DL85" s="98" t="e">
        <f t="shared" si="47"/>
        <v>#REF!</v>
      </c>
      <c r="DM85" s="98" t="e">
        <f>SUM(LEN(#REF!)-LEN(SUBSTITUTE(#REF!,"- Detectivo","")))/LEN("- Detectivo")</f>
        <v>#REF!</v>
      </c>
      <c r="DN85" s="98" t="e">
        <f t="shared" si="48"/>
        <v>#REF!</v>
      </c>
      <c r="DO85" s="98" t="e">
        <f>SUM(LEN(#REF!)-LEN(SUBSTITUTE(#REF!,"- Correctivo","")))/LEN("- Correctivo")</f>
        <v>#REF!</v>
      </c>
      <c r="DP85" s="98" t="e">
        <f t="shared" si="49"/>
        <v>#REF!</v>
      </c>
      <c r="DQ85" s="98" t="e">
        <f t="shared" si="57"/>
        <v>#REF!</v>
      </c>
      <c r="DR85" s="98" t="e">
        <f t="shared" si="50"/>
        <v>#REF!</v>
      </c>
      <c r="DS85" s="98" t="e">
        <f>SUM(LEN(#REF!)-LEN(SUBSTITUTE(#REF!,"- Documentado","")))/LEN("- Documentado")</f>
        <v>#REF!</v>
      </c>
      <c r="DT85" s="98" t="e">
        <f>SUM(LEN(#REF!)-LEN(SUBSTITUTE(#REF!,"- Documentado","")))/LEN("- Documentado")</f>
        <v>#REF!</v>
      </c>
      <c r="DU85" s="98" t="e">
        <f t="shared" si="51"/>
        <v>#REF!</v>
      </c>
      <c r="DV85" s="98" t="e">
        <f>SUM(LEN(#REF!)-LEN(SUBSTITUTE(#REF!,"- Continua","")))/LEN("- Continua")</f>
        <v>#REF!</v>
      </c>
      <c r="DW85" s="98" t="e">
        <f>SUM(LEN(#REF!)-LEN(SUBSTITUTE(#REF!,"- Continua","")))/LEN("- Continua")</f>
        <v>#REF!</v>
      </c>
      <c r="DX85" s="98" t="e">
        <f t="shared" si="52"/>
        <v>#REF!</v>
      </c>
      <c r="DY85" s="98" t="e">
        <f>SUM(LEN(#REF!)-LEN(SUBSTITUTE(#REF!,"- Con registro","")))/LEN("- Con registro")</f>
        <v>#REF!</v>
      </c>
      <c r="DZ85" s="98" t="e">
        <f>SUM(LEN(#REF!)-LEN(SUBSTITUTE(#REF!,"- Con registro","")))/LEN("- Con registro")</f>
        <v>#REF!</v>
      </c>
      <c r="EA85" s="98" t="e">
        <f t="shared" si="53"/>
        <v>#REF!</v>
      </c>
      <c r="EB85" s="101" t="e">
        <f t="shared" si="58"/>
        <v>#REF!</v>
      </c>
      <c r="EC85" s="101" t="e">
        <f t="shared" si="59"/>
        <v>#REF!</v>
      </c>
      <c r="ED85" s="129" t="e">
        <f t="shared" si="60"/>
        <v>#REF!</v>
      </c>
      <c r="EE85" s="149" t="e">
        <f t="shared" si="61"/>
        <v>#REF!</v>
      </c>
      <c r="EF85" s="149"/>
      <c r="EG85" s="149"/>
      <c r="EH85" s="149"/>
      <c r="EI85" s="149"/>
      <c r="EJ85" s="149"/>
      <c r="EK85" s="149"/>
      <c r="EL85" s="149"/>
      <c r="EM85" s="149"/>
      <c r="EN85" s="149"/>
      <c r="EP85" s="115">
        <f t="shared" si="62"/>
        <v>45253</v>
      </c>
      <c r="EQ85" s="116" t="str">
        <f t="shared" si="63"/>
        <v>13 de mayo de 2024</v>
      </c>
      <c r="ER85" s="98" t="str">
        <f t="shared" si="64"/>
        <v>Riesgos</v>
      </c>
      <c r="ES85" s="98" t="str">
        <f t="shared" si="54"/>
        <v>ID_211: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ET85" s="98" t="str">
        <f t="shared" si="55"/>
        <v>Ajuste en Identificación del riesgo
Análisis antes de controles
Tratamiento del riesgo en el Mapa de riesgos de Gobierno Abierto y Relacionamiento con la Ciudadanía</v>
      </c>
      <c r="EU85" s="98" t="str">
        <f t="shared" si="56"/>
        <v>Solicitud de cambio realizada y aprobada por la Dirección del Sistema Distrital de Servicio a la Ciudadanía a través del Aplicativo DARUMA</v>
      </c>
    </row>
    <row r="86" spans="1:151" ht="399.95" customHeight="1" x14ac:dyDescent="0.2">
      <c r="A86" s="120" t="s">
        <v>1216</v>
      </c>
      <c r="B86" s="105" t="s">
        <v>1217</v>
      </c>
      <c r="C86" s="105" t="s">
        <v>1218</v>
      </c>
      <c r="D86" s="120" t="s">
        <v>1658</v>
      </c>
      <c r="E86" s="121" t="s">
        <v>39</v>
      </c>
      <c r="F86" s="105" t="s">
        <v>1333</v>
      </c>
      <c r="G86" s="121">
        <v>212</v>
      </c>
      <c r="H86" s="121" t="s">
        <v>1569</v>
      </c>
      <c r="I86" s="104" t="s">
        <v>1334</v>
      </c>
      <c r="J86" s="120" t="s">
        <v>64</v>
      </c>
      <c r="K86" s="121" t="s">
        <v>664</v>
      </c>
      <c r="L86" s="105" t="s">
        <v>1290</v>
      </c>
      <c r="M86" s="111" t="s">
        <v>1291</v>
      </c>
      <c r="N86" s="105" t="s">
        <v>1279</v>
      </c>
      <c r="O86" s="105" t="s">
        <v>1335</v>
      </c>
      <c r="P86" s="105" t="s">
        <v>1225</v>
      </c>
      <c r="Q86" s="105" t="s">
        <v>371</v>
      </c>
      <c r="R86" s="105" t="s">
        <v>489</v>
      </c>
      <c r="S86" s="105" t="s">
        <v>373</v>
      </c>
      <c r="T86" s="105" t="s">
        <v>374</v>
      </c>
      <c r="U86" s="122" t="s">
        <v>144</v>
      </c>
      <c r="V86" s="123">
        <v>0.2</v>
      </c>
      <c r="W86" s="122" t="s">
        <v>103</v>
      </c>
      <c r="X86" s="123">
        <v>0.6</v>
      </c>
      <c r="Y86" s="66" t="s">
        <v>86</v>
      </c>
      <c r="Z86" s="105" t="s">
        <v>1336</v>
      </c>
      <c r="AA86" s="122" t="s">
        <v>144</v>
      </c>
      <c r="AB86" s="127">
        <v>8.3999999999999991E-2</v>
      </c>
      <c r="AC86" s="122" t="s">
        <v>103</v>
      </c>
      <c r="AD86" s="127">
        <v>0.6</v>
      </c>
      <c r="AE86" s="66" t="s">
        <v>86</v>
      </c>
      <c r="AF86" s="105" t="s">
        <v>1337</v>
      </c>
      <c r="AG86" s="120" t="s">
        <v>412</v>
      </c>
      <c r="AH86" s="124" t="s">
        <v>1338</v>
      </c>
      <c r="AI86" s="124" t="s">
        <v>1339</v>
      </c>
      <c r="AJ86" s="131" t="s">
        <v>1572</v>
      </c>
      <c r="AK86" s="131" t="s">
        <v>1573</v>
      </c>
      <c r="AL86" s="124" t="s">
        <v>1209</v>
      </c>
      <c r="AM86" s="124" t="s">
        <v>824</v>
      </c>
      <c r="AN86" s="105" t="s">
        <v>1340</v>
      </c>
      <c r="AO86" s="105" t="s">
        <v>1341</v>
      </c>
      <c r="AP86" s="105" t="s">
        <v>1342</v>
      </c>
      <c r="AQ86" s="106">
        <v>45253</v>
      </c>
      <c r="AR86" s="107" t="s">
        <v>828</v>
      </c>
      <c r="AS86" s="108" t="s">
        <v>1343</v>
      </c>
      <c r="AT86" s="109"/>
      <c r="AU86" s="110"/>
      <c r="AV86" s="111"/>
      <c r="AW86" s="109"/>
      <c r="AX86" s="107"/>
      <c r="AY86" s="108"/>
      <c r="AZ86" s="109"/>
      <c r="BA86" s="110"/>
      <c r="BB86" s="111"/>
      <c r="BC86" s="109"/>
      <c r="BD86" s="107"/>
      <c r="BE86" s="108"/>
      <c r="BF86" s="109"/>
      <c r="BG86" s="110"/>
      <c r="BH86" s="111"/>
      <c r="BI86" s="109"/>
      <c r="BJ86" s="107"/>
      <c r="BK86" s="108"/>
      <c r="BL86" s="109"/>
      <c r="BM86" s="110"/>
      <c r="BN86" s="111"/>
      <c r="BO86" s="109"/>
      <c r="BP86" s="107"/>
      <c r="BQ86" s="108"/>
      <c r="BR86" s="109"/>
      <c r="BS86" s="107"/>
      <c r="BT86" s="108"/>
      <c r="BU86" s="109"/>
      <c r="BV86" s="107"/>
      <c r="BW86" s="108"/>
      <c r="BX86" s="109"/>
      <c r="BY86" s="110"/>
      <c r="BZ86" s="112"/>
      <c r="CA86" s="2">
        <f t="shared" si="42"/>
        <v>33</v>
      </c>
      <c r="CB86" s="51" t="s">
        <v>1233</v>
      </c>
      <c r="CC86" s="51" t="s">
        <v>1234</v>
      </c>
      <c r="CD86" s="51" t="s">
        <v>1235</v>
      </c>
      <c r="CE86" s="51" t="s">
        <v>392</v>
      </c>
      <c r="CF86" s="51" t="s">
        <v>389</v>
      </c>
      <c r="CG86" s="51" t="s">
        <v>389</v>
      </c>
      <c r="CH86" s="51" t="s">
        <v>390</v>
      </c>
      <c r="CI86" s="51" t="s">
        <v>389</v>
      </c>
      <c r="CJ86" s="51" t="s">
        <v>392</v>
      </c>
      <c r="CK86" s="51"/>
      <c r="CL86" s="51" t="s">
        <v>392</v>
      </c>
      <c r="CM86" s="51" t="s">
        <v>417</v>
      </c>
      <c r="CN86" s="51" t="s">
        <v>392</v>
      </c>
      <c r="CO86" s="51" t="s">
        <v>392</v>
      </c>
      <c r="CP86" s="51" t="s">
        <v>392</v>
      </c>
      <c r="CQ86" s="51" t="s">
        <v>392</v>
      </c>
      <c r="CR86" s="51" t="s">
        <v>1344</v>
      </c>
      <c r="CS86" s="51" t="s">
        <v>392</v>
      </c>
      <c r="CT86" s="51" t="s">
        <v>392</v>
      </c>
      <c r="CU86" s="51" t="s">
        <v>392</v>
      </c>
      <c r="CV86" s="51" t="s">
        <v>392</v>
      </c>
      <c r="CW86" s="51" t="s">
        <v>392</v>
      </c>
      <c r="CX86" s="51" t="s">
        <v>392</v>
      </c>
      <c r="CZ86" s="102" t="str">
        <f t="shared" si="43"/>
        <v>Corrupción</v>
      </c>
      <c r="DA86" s="152" t="str">
        <f t="shared" si="44"/>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86" s="152"/>
      <c r="DC86" s="152"/>
      <c r="DD86" s="152"/>
      <c r="DE86" s="152"/>
      <c r="DF86" s="152"/>
      <c r="DG86" s="152"/>
      <c r="DH86" s="102" t="str">
        <f t="shared" si="45"/>
        <v>Moderado</v>
      </c>
      <c r="DI86" s="102" t="str">
        <f t="shared" si="46"/>
        <v>Moderado</v>
      </c>
      <c r="DK86" s="98" t="e">
        <f>SUM(LEN(#REF!)-LEN(SUBSTITUTE(#REF!,"- Preventivo","")))/LEN("- Preventivo")</f>
        <v>#REF!</v>
      </c>
      <c r="DL86" s="98" t="e">
        <f t="shared" si="47"/>
        <v>#REF!</v>
      </c>
      <c r="DM86" s="98" t="e">
        <f>SUM(LEN(#REF!)-LEN(SUBSTITUTE(#REF!,"- Detectivo","")))/LEN("- Detectivo")</f>
        <v>#REF!</v>
      </c>
      <c r="DN86" s="98" t="e">
        <f t="shared" si="48"/>
        <v>#REF!</v>
      </c>
      <c r="DO86" s="98" t="e">
        <f>SUM(LEN(#REF!)-LEN(SUBSTITUTE(#REF!,"- Correctivo","")))/LEN("- Correctivo")</f>
        <v>#REF!</v>
      </c>
      <c r="DP86" s="98" t="e">
        <f t="shared" si="49"/>
        <v>#REF!</v>
      </c>
      <c r="DQ86" s="98" t="e">
        <f t="shared" si="57"/>
        <v>#REF!</v>
      </c>
      <c r="DR86" s="98" t="e">
        <f t="shared" si="50"/>
        <v>#REF!</v>
      </c>
      <c r="DS86" s="98" t="e">
        <f>SUM(LEN(#REF!)-LEN(SUBSTITUTE(#REF!,"- Documentado","")))/LEN("- Documentado")</f>
        <v>#REF!</v>
      </c>
      <c r="DT86" s="98" t="e">
        <f>SUM(LEN(#REF!)-LEN(SUBSTITUTE(#REF!,"- Documentado","")))/LEN("- Documentado")</f>
        <v>#REF!</v>
      </c>
      <c r="DU86" s="98" t="e">
        <f t="shared" si="51"/>
        <v>#REF!</v>
      </c>
      <c r="DV86" s="98" t="e">
        <f>SUM(LEN(#REF!)-LEN(SUBSTITUTE(#REF!,"- Continua","")))/LEN("- Continua")</f>
        <v>#REF!</v>
      </c>
      <c r="DW86" s="98" t="e">
        <f>SUM(LEN(#REF!)-LEN(SUBSTITUTE(#REF!,"- Continua","")))/LEN("- Continua")</f>
        <v>#REF!</v>
      </c>
      <c r="DX86" s="98" t="e">
        <f t="shared" si="52"/>
        <v>#REF!</v>
      </c>
      <c r="DY86" s="98" t="e">
        <f>SUM(LEN(#REF!)-LEN(SUBSTITUTE(#REF!,"- Con registro","")))/LEN("- Con registro")</f>
        <v>#REF!</v>
      </c>
      <c r="DZ86" s="98" t="e">
        <f>SUM(LEN(#REF!)-LEN(SUBSTITUTE(#REF!,"- Con registro","")))/LEN("- Con registro")</f>
        <v>#REF!</v>
      </c>
      <c r="EA86" s="98" t="e">
        <f t="shared" si="53"/>
        <v>#REF!</v>
      </c>
      <c r="EB86" s="101" t="e">
        <f t="shared" si="58"/>
        <v>#REF!</v>
      </c>
      <c r="EC86" s="101" t="e">
        <f t="shared" si="59"/>
        <v>#REF!</v>
      </c>
      <c r="ED86" s="129" t="e">
        <f t="shared" si="60"/>
        <v>#REF!</v>
      </c>
      <c r="EE86" s="149" t="e">
        <f t="shared" si="61"/>
        <v>#REF!</v>
      </c>
      <c r="EF86" s="149"/>
      <c r="EG86" s="149"/>
      <c r="EH86" s="149"/>
      <c r="EI86" s="149"/>
      <c r="EJ86" s="149"/>
      <c r="EK86" s="149"/>
      <c r="EL86" s="149"/>
      <c r="EM86" s="149"/>
      <c r="EN86" s="149"/>
      <c r="EP86" s="115">
        <f t="shared" si="62"/>
        <v>45253</v>
      </c>
      <c r="EQ86" s="116" t="str">
        <f t="shared" si="63"/>
        <v>13 de mayo de 2024</v>
      </c>
      <c r="ER86" s="98" t="str">
        <f t="shared" si="64"/>
        <v>Riesgos</v>
      </c>
      <c r="ES86" s="98" t="str">
        <f t="shared" si="54"/>
        <v>ID_212: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ET86" s="98" t="str">
        <f t="shared" si="55"/>
        <v>Ajuste en 
Tratamiento del riesgo en el Mapa de riesgos de Gobierno Abierto y Relacionamiento con la Ciudadanía</v>
      </c>
      <c r="EU86" s="98" t="str">
        <f t="shared" si="56"/>
        <v>Solicitud de cambio realizada y aprobada por la Dirección Distrital de Calidad del Servicio  a través del Aplicativo DARUMA</v>
      </c>
    </row>
    <row r="87" spans="1:151" ht="399.95" customHeight="1" x14ac:dyDescent="0.2">
      <c r="A87" s="120" t="s">
        <v>1216</v>
      </c>
      <c r="B87" s="105" t="s">
        <v>1217</v>
      </c>
      <c r="C87" s="105" t="s">
        <v>1218</v>
      </c>
      <c r="D87" s="120" t="s">
        <v>1658</v>
      </c>
      <c r="E87" s="121" t="s">
        <v>39</v>
      </c>
      <c r="F87" s="105" t="s">
        <v>1319</v>
      </c>
      <c r="G87" s="121">
        <v>287</v>
      </c>
      <c r="H87" s="121" t="s">
        <v>1683</v>
      </c>
      <c r="I87" s="104" t="s">
        <v>1345</v>
      </c>
      <c r="J87" s="120" t="s">
        <v>36</v>
      </c>
      <c r="K87" s="121" t="s">
        <v>365</v>
      </c>
      <c r="L87" s="105" t="s">
        <v>1253</v>
      </c>
      <c r="M87" s="111" t="s">
        <v>1346</v>
      </c>
      <c r="N87" s="105" t="s">
        <v>1347</v>
      </c>
      <c r="O87" s="105" t="s">
        <v>1348</v>
      </c>
      <c r="P87" s="105" t="s">
        <v>1225</v>
      </c>
      <c r="Q87" s="105" t="s">
        <v>371</v>
      </c>
      <c r="R87" s="105" t="s">
        <v>756</v>
      </c>
      <c r="S87" s="105" t="s">
        <v>373</v>
      </c>
      <c r="T87" s="105" t="s">
        <v>374</v>
      </c>
      <c r="U87" s="122" t="s">
        <v>123</v>
      </c>
      <c r="V87" s="123">
        <v>0.4</v>
      </c>
      <c r="W87" s="122" t="s">
        <v>124</v>
      </c>
      <c r="X87" s="123">
        <v>0.4</v>
      </c>
      <c r="Y87" s="66" t="s">
        <v>86</v>
      </c>
      <c r="Z87" s="105" t="s">
        <v>1349</v>
      </c>
      <c r="AA87" s="122" t="s">
        <v>144</v>
      </c>
      <c r="AB87" s="127">
        <v>0.16799999999999998</v>
      </c>
      <c r="AC87" s="122" t="s">
        <v>124</v>
      </c>
      <c r="AD87" s="127">
        <v>0.30000000000000004</v>
      </c>
      <c r="AE87" s="66" t="s">
        <v>376</v>
      </c>
      <c r="AF87" s="105" t="s">
        <v>867</v>
      </c>
      <c r="AG87" s="120" t="s">
        <v>378</v>
      </c>
      <c r="AH87" s="105" t="s">
        <v>379</v>
      </c>
      <c r="AI87" s="105" t="s">
        <v>379</v>
      </c>
      <c r="AJ87" s="105" t="s">
        <v>363</v>
      </c>
      <c r="AK87" s="105" t="s">
        <v>363</v>
      </c>
      <c r="AL87" s="105" t="s">
        <v>379</v>
      </c>
      <c r="AM87" s="105" t="s">
        <v>379</v>
      </c>
      <c r="AN87" s="105" t="s">
        <v>1350</v>
      </c>
      <c r="AO87" s="105" t="s">
        <v>1351</v>
      </c>
      <c r="AP87" s="105" t="s">
        <v>1352</v>
      </c>
      <c r="AQ87" s="106">
        <v>45253</v>
      </c>
      <c r="AR87" s="107" t="s">
        <v>494</v>
      </c>
      <c r="AS87" s="108" t="s">
        <v>1353</v>
      </c>
      <c r="AT87" s="109"/>
      <c r="AU87" s="110"/>
      <c r="AV87" s="111"/>
      <c r="AW87" s="109"/>
      <c r="AX87" s="107"/>
      <c r="AY87" s="108"/>
      <c r="AZ87" s="109"/>
      <c r="BA87" s="110"/>
      <c r="BB87" s="111"/>
      <c r="BC87" s="109"/>
      <c r="BD87" s="107"/>
      <c r="BE87" s="108"/>
      <c r="BF87" s="109"/>
      <c r="BG87" s="110"/>
      <c r="BH87" s="111"/>
      <c r="BI87" s="109"/>
      <c r="BJ87" s="107"/>
      <c r="BK87" s="108"/>
      <c r="BL87" s="109"/>
      <c r="BM87" s="110"/>
      <c r="BN87" s="111"/>
      <c r="BO87" s="109"/>
      <c r="BP87" s="107"/>
      <c r="BQ87" s="108"/>
      <c r="BR87" s="109"/>
      <c r="BS87" s="110"/>
      <c r="BT87" s="111"/>
      <c r="BU87" s="109"/>
      <c r="BV87" s="107"/>
      <c r="BW87" s="108"/>
      <c r="BX87" s="109"/>
      <c r="BY87" s="110"/>
      <c r="BZ87" s="112"/>
      <c r="CA87" s="2">
        <f t="shared" si="42"/>
        <v>33</v>
      </c>
      <c r="CB87" s="51" t="s">
        <v>1233</v>
      </c>
      <c r="CC87" s="51" t="s">
        <v>1234</v>
      </c>
      <c r="CD87" s="51" t="s">
        <v>1235</v>
      </c>
      <c r="CE87" s="51" t="s">
        <v>388</v>
      </c>
      <c r="CF87" s="51" t="s">
        <v>389</v>
      </c>
      <c r="CG87" s="51" t="s">
        <v>389</v>
      </c>
      <c r="CH87" s="51" t="s">
        <v>390</v>
      </c>
      <c r="CI87" s="51" t="s">
        <v>389</v>
      </c>
      <c r="CJ87" s="51" t="s">
        <v>392</v>
      </c>
      <c r="CK87" s="51"/>
      <c r="CL87" s="51" t="s">
        <v>392</v>
      </c>
      <c r="CM87" s="51" t="s">
        <v>392</v>
      </c>
      <c r="CN87" s="51" t="s">
        <v>392</v>
      </c>
      <c r="CO87" s="51" t="s">
        <v>392</v>
      </c>
      <c r="CP87" s="51" t="s">
        <v>392</v>
      </c>
      <c r="CQ87" s="51" t="s">
        <v>392</v>
      </c>
      <c r="CR87" s="51" t="s">
        <v>1354</v>
      </c>
      <c r="CS87" s="51" t="s">
        <v>392</v>
      </c>
      <c r="CT87" s="51" t="s">
        <v>392</v>
      </c>
      <c r="CU87" s="51" t="s">
        <v>392</v>
      </c>
      <c r="CV87" s="51" t="s">
        <v>392</v>
      </c>
      <c r="CW87" s="51" t="s">
        <v>392</v>
      </c>
      <c r="CX87" s="51" t="s">
        <v>392</v>
      </c>
      <c r="CZ87" s="102" t="str">
        <f t="shared" si="43"/>
        <v>Gestión de procesos</v>
      </c>
      <c r="DA87" s="152" t="str">
        <f t="shared" si="44"/>
        <v>Posibilidad de afectación económica (o presupuestal) por información inconsistente en los cobros a las entidades, debido a errores (fallas o deficiencias) en la elaboración de facturas por el uso de los espacios de los CADE y SuperCADE</v>
      </c>
      <c r="DB87" s="152"/>
      <c r="DC87" s="152"/>
      <c r="DD87" s="152"/>
      <c r="DE87" s="152"/>
      <c r="DF87" s="152"/>
      <c r="DG87" s="152"/>
      <c r="DH87" s="102" t="str">
        <f t="shared" si="45"/>
        <v>Moderado</v>
      </c>
      <c r="DI87" s="102" t="str">
        <f t="shared" si="46"/>
        <v>Bajo</v>
      </c>
      <c r="DK87" s="98" t="e">
        <f>SUM(LEN(#REF!)-LEN(SUBSTITUTE(#REF!,"- Preventivo","")))/LEN("- Preventivo")</f>
        <v>#REF!</v>
      </c>
      <c r="DL87" s="98" t="e">
        <f t="shared" si="47"/>
        <v>#REF!</v>
      </c>
      <c r="DM87" s="98" t="e">
        <f>SUM(LEN(#REF!)-LEN(SUBSTITUTE(#REF!,"- Detectivo","")))/LEN("- Detectivo")</f>
        <v>#REF!</v>
      </c>
      <c r="DN87" s="98" t="e">
        <f t="shared" si="48"/>
        <v>#REF!</v>
      </c>
      <c r="DO87" s="98" t="e">
        <f>SUM(LEN(#REF!)-LEN(SUBSTITUTE(#REF!,"- Correctivo","")))/LEN("- Correctivo")</f>
        <v>#REF!</v>
      </c>
      <c r="DP87" s="98" t="e">
        <f t="shared" si="49"/>
        <v>#REF!</v>
      </c>
      <c r="DQ87" s="98" t="e">
        <f t="shared" si="57"/>
        <v>#REF!</v>
      </c>
      <c r="DR87" s="98" t="e">
        <f t="shared" si="50"/>
        <v>#REF!</v>
      </c>
      <c r="DS87" s="98" t="e">
        <f>SUM(LEN(#REF!)-LEN(SUBSTITUTE(#REF!,"- Documentado","")))/LEN("- Documentado")</f>
        <v>#REF!</v>
      </c>
      <c r="DT87" s="98" t="e">
        <f>SUM(LEN(#REF!)-LEN(SUBSTITUTE(#REF!,"- Documentado","")))/LEN("- Documentado")</f>
        <v>#REF!</v>
      </c>
      <c r="DU87" s="98" t="e">
        <f t="shared" si="51"/>
        <v>#REF!</v>
      </c>
      <c r="DV87" s="98" t="e">
        <f>SUM(LEN(#REF!)-LEN(SUBSTITUTE(#REF!,"- Continua","")))/LEN("- Continua")</f>
        <v>#REF!</v>
      </c>
      <c r="DW87" s="98" t="e">
        <f>SUM(LEN(#REF!)-LEN(SUBSTITUTE(#REF!,"- Continua","")))/LEN("- Continua")</f>
        <v>#REF!</v>
      </c>
      <c r="DX87" s="98" t="e">
        <f t="shared" si="52"/>
        <v>#REF!</v>
      </c>
      <c r="DY87" s="98" t="e">
        <f>SUM(LEN(#REF!)-LEN(SUBSTITUTE(#REF!,"- Con registro","")))/LEN("- Con registro")</f>
        <v>#REF!</v>
      </c>
      <c r="DZ87" s="98" t="e">
        <f>SUM(LEN(#REF!)-LEN(SUBSTITUTE(#REF!,"- Con registro","")))/LEN("- Con registro")</f>
        <v>#REF!</v>
      </c>
      <c r="EA87" s="98" t="e">
        <f t="shared" si="53"/>
        <v>#REF!</v>
      </c>
      <c r="EB87" s="101" t="e">
        <f t="shared" si="58"/>
        <v>#REF!</v>
      </c>
      <c r="EC87" s="101" t="e">
        <f t="shared" si="59"/>
        <v>#REF!</v>
      </c>
      <c r="ED87" s="129" t="e">
        <f t="shared" si="60"/>
        <v>#REF!</v>
      </c>
      <c r="EE87" s="149" t="e">
        <f t="shared" si="61"/>
        <v>#REF!</v>
      </c>
      <c r="EF87" s="149"/>
      <c r="EG87" s="149"/>
      <c r="EH87" s="149"/>
      <c r="EI87" s="149"/>
      <c r="EJ87" s="149"/>
      <c r="EK87" s="149"/>
      <c r="EL87" s="149"/>
      <c r="EM87" s="149"/>
      <c r="EN87" s="149"/>
      <c r="EP87" s="115">
        <f t="shared" si="62"/>
        <v>45253</v>
      </c>
      <c r="EQ87" s="116" t="str">
        <f t="shared" si="63"/>
        <v>13 de mayo de 2024</v>
      </c>
      <c r="ER87" s="98" t="str">
        <f t="shared" si="64"/>
        <v>Riesgos</v>
      </c>
      <c r="ES87" s="98" t="str">
        <f t="shared" si="54"/>
        <v>ID_287: Posibilidad de afectación económica (o presupuestal) por información inconsistente en los cobros a las entidades, debido a errores (fallas o deficiencias) en la elaboración de facturas por el uso de los espacios de los CADE y SuperCADE</v>
      </c>
      <c r="ET87" s="98" t="str">
        <f t="shared" si="55"/>
        <v>Ajuste en Identificación del riesgo
Análisis antes de controles
 en el Mapa de riesgos de Gobierno Abierto y Relacionamiento con la Ciudadanía</v>
      </c>
      <c r="EU87" s="98" t="str">
        <f t="shared" si="56"/>
        <v>Solicitud de cambio realizada y aprobada por la Dirección del Sistema Distrital de Servicio a la Ciudadanía a través del Aplicativo DARUMA</v>
      </c>
    </row>
    <row r="88" spans="1:151" ht="399.95" customHeight="1" x14ac:dyDescent="0.2">
      <c r="A88" s="120" t="s">
        <v>1216</v>
      </c>
      <c r="B88" s="105" t="s">
        <v>1217</v>
      </c>
      <c r="C88" s="105" t="s">
        <v>1218</v>
      </c>
      <c r="D88" s="120" t="s">
        <v>1658</v>
      </c>
      <c r="E88" s="121" t="s">
        <v>39</v>
      </c>
      <c r="F88" s="105" t="s">
        <v>1355</v>
      </c>
      <c r="G88" s="121">
        <v>288</v>
      </c>
      <c r="H88" s="121" t="s">
        <v>1691</v>
      </c>
      <c r="I88" s="104" t="s">
        <v>1356</v>
      </c>
      <c r="J88" s="120" t="s">
        <v>36</v>
      </c>
      <c r="K88" s="121" t="s">
        <v>664</v>
      </c>
      <c r="L88" s="105" t="s">
        <v>1659</v>
      </c>
      <c r="M88" s="111" t="s">
        <v>1357</v>
      </c>
      <c r="N88" s="105" t="s">
        <v>1358</v>
      </c>
      <c r="O88" s="105" t="s">
        <v>1359</v>
      </c>
      <c r="P88" s="105" t="s">
        <v>1225</v>
      </c>
      <c r="Q88" s="105" t="s">
        <v>1360</v>
      </c>
      <c r="R88" s="105" t="s">
        <v>506</v>
      </c>
      <c r="S88" s="105" t="s">
        <v>804</v>
      </c>
      <c r="T88" s="105" t="s">
        <v>805</v>
      </c>
      <c r="U88" s="122" t="s">
        <v>123</v>
      </c>
      <c r="V88" s="123">
        <v>0.4</v>
      </c>
      <c r="W88" s="122" t="s">
        <v>124</v>
      </c>
      <c r="X88" s="123">
        <v>0.4</v>
      </c>
      <c r="Y88" s="66" t="s">
        <v>86</v>
      </c>
      <c r="Z88" s="105" t="s">
        <v>1361</v>
      </c>
      <c r="AA88" s="122" t="s">
        <v>144</v>
      </c>
      <c r="AB88" s="127">
        <v>7.0559999999999984E-2</v>
      </c>
      <c r="AC88" s="122" t="s">
        <v>124</v>
      </c>
      <c r="AD88" s="127">
        <v>0.22500000000000003</v>
      </c>
      <c r="AE88" s="66" t="s">
        <v>376</v>
      </c>
      <c r="AF88" s="105" t="s">
        <v>1362</v>
      </c>
      <c r="AG88" s="120" t="s">
        <v>378</v>
      </c>
      <c r="AH88" s="105" t="s">
        <v>379</v>
      </c>
      <c r="AI88" s="105" t="s">
        <v>379</v>
      </c>
      <c r="AJ88" s="105" t="s">
        <v>363</v>
      </c>
      <c r="AK88" s="105" t="s">
        <v>363</v>
      </c>
      <c r="AL88" s="105" t="s">
        <v>379</v>
      </c>
      <c r="AM88" s="105" t="s">
        <v>379</v>
      </c>
      <c r="AN88" s="105" t="s">
        <v>1363</v>
      </c>
      <c r="AO88" s="105" t="s">
        <v>1364</v>
      </c>
      <c r="AP88" s="105" t="s">
        <v>1365</v>
      </c>
      <c r="AQ88" s="106">
        <v>45253</v>
      </c>
      <c r="AR88" s="107" t="s">
        <v>494</v>
      </c>
      <c r="AS88" s="108" t="s">
        <v>1366</v>
      </c>
      <c r="AT88" s="109"/>
      <c r="AU88" s="110"/>
      <c r="AV88" s="111"/>
      <c r="AW88" s="109"/>
      <c r="AX88" s="107"/>
      <c r="AY88" s="108"/>
      <c r="AZ88" s="109"/>
      <c r="BA88" s="110"/>
      <c r="BB88" s="111"/>
      <c r="BC88" s="109"/>
      <c r="BD88" s="107"/>
      <c r="BE88" s="108"/>
      <c r="BF88" s="109"/>
      <c r="BG88" s="110"/>
      <c r="BH88" s="111"/>
      <c r="BI88" s="109"/>
      <c r="BJ88" s="107"/>
      <c r="BK88" s="108"/>
      <c r="BL88" s="109"/>
      <c r="BM88" s="110"/>
      <c r="BN88" s="111"/>
      <c r="BO88" s="109"/>
      <c r="BP88" s="107"/>
      <c r="BQ88" s="108"/>
      <c r="BR88" s="109"/>
      <c r="BS88" s="110"/>
      <c r="BT88" s="111"/>
      <c r="BU88" s="109"/>
      <c r="BV88" s="107"/>
      <c r="BW88" s="108"/>
      <c r="BX88" s="109"/>
      <c r="BY88" s="110"/>
      <c r="BZ88" s="112"/>
      <c r="CA88" s="2">
        <f t="shared" si="42"/>
        <v>33</v>
      </c>
      <c r="CB88" s="51" t="s">
        <v>1367</v>
      </c>
      <c r="CC88" s="51" t="s">
        <v>1368</v>
      </c>
      <c r="CD88" s="51" t="s">
        <v>1235</v>
      </c>
      <c r="CE88" s="51" t="s">
        <v>388</v>
      </c>
      <c r="CF88" s="51" t="s">
        <v>389</v>
      </c>
      <c r="CG88" s="51" t="s">
        <v>389</v>
      </c>
      <c r="CH88" s="51" t="s">
        <v>390</v>
      </c>
      <c r="CI88" s="51" t="s">
        <v>389</v>
      </c>
      <c r="CJ88" s="51" t="s">
        <v>392</v>
      </c>
      <c r="CK88" s="51"/>
      <c r="CL88" s="51" t="s">
        <v>392</v>
      </c>
      <c r="CM88" s="51" t="s">
        <v>478</v>
      </c>
      <c r="CN88" s="51" t="s">
        <v>392</v>
      </c>
      <c r="CO88" s="51" t="s">
        <v>392</v>
      </c>
      <c r="CP88" s="51" t="s">
        <v>392</v>
      </c>
      <c r="CQ88" s="51" t="s">
        <v>392</v>
      </c>
      <c r="CR88" s="51" t="s">
        <v>1249</v>
      </c>
      <c r="CS88" s="51" t="s">
        <v>392</v>
      </c>
      <c r="CT88" s="51" t="s">
        <v>392</v>
      </c>
      <c r="CU88" s="51" t="s">
        <v>392</v>
      </c>
      <c r="CV88" s="51" t="s">
        <v>392</v>
      </c>
      <c r="CW88" s="51" t="s">
        <v>392</v>
      </c>
      <c r="CX88" s="51" t="s">
        <v>392</v>
      </c>
      <c r="CZ88" s="102" t="str">
        <f t="shared" si="43"/>
        <v>Gestión de procesos</v>
      </c>
      <c r="DA88" s="152" t="str">
        <f t="shared" si="44"/>
        <v>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v>
      </c>
      <c r="DB88" s="152"/>
      <c r="DC88" s="152"/>
      <c r="DD88" s="152"/>
      <c r="DE88" s="152"/>
      <c r="DF88" s="152"/>
      <c r="DG88" s="152"/>
      <c r="DH88" s="102" t="str">
        <f t="shared" si="45"/>
        <v>Moderado</v>
      </c>
      <c r="DI88" s="102" t="str">
        <f t="shared" si="46"/>
        <v>Bajo</v>
      </c>
      <c r="DK88" s="98" t="e">
        <f>SUM(LEN(#REF!)-LEN(SUBSTITUTE(#REF!,"- Preventivo","")))/LEN("- Preventivo")</f>
        <v>#REF!</v>
      </c>
      <c r="DL88" s="98" t="e">
        <f t="shared" si="47"/>
        <v>#REF!</v>
      </c>
      <c r="DM88" s="98" t="e">
        <f>SUM(LEN(#REF!)-LEN(SUBSTITUTE(#REF!,"- Detectivo","")))/LEN("- Detectivo")</f>
        <v>#REF!</v>
      </c>
      <c r="DN88" s="98" t="e">
        <f t="shared" si="48"/>
        <v>#REF!</v>
      </c>
      <c r="DO88" s="98" t="e">
        <f>SUM(LEN(#REF!)-LEN(SUBSTITUTE(#REF!,"- Correctivo","")))/LEN("- Correctivo")</f>
        <v>#REF!</v>
      </c>
      <c r="DP88" s="98" t="e">
        <f t="shared" si="49"/>
        <v>#REF!</v>
      </c>
      <c r="DQ88" s="98" t="e">
        <f t="shared" si="57"/>
        <v>#REF!</v>
      </c>
      <c r="DR88" s="98" t="e">
        <f t="shared" si="50"/>
        <v>#REF!</v>
      </c>
      <c r="DS88" s="98" t="e">
        <f>SUM(LEN(#REF!)-LEN(SUBSTITUTE(#REF!,"- Documentado","")))/LEN("- Documentado")</f>
        <v>#REF!</v>
      </c>
      <c r="DT88" s="98" t="e">
        <f>SUM(LEN(#REF!)-LEN(SUBSTITUTE(#REF!,"- Documentado","")))/LEN("- Documentado")</f>
        <v>#REF!</v>
      </c>
      <c r="DU88" s="98" t="e">
        <f t="shared" si="51"/>
        <v>#REF!</v>
      </c>
      <c r="DV88" s="98" t="e">
        <f>SUM(LEN(#REF!)-LEN(SUBSTITUTE(#REF!,"- Continua","")))/LEN("- Continua")</f>
        <v>#REF!</v>
      </c>
      <c r="DW88" s="98" t="e">
        <f>SUM(LEN(#REF!)-LEN(SUBSTITUTE(#REF!,"- Continua","")))/LEN("- Continua")</f>
        <v>#REF!</v>
      </c>
      <c r="DX88" s="98" t="e">
        <f t="shared" si="52"/>
        <v>#REF!</v>
      </c>
      <c r="DY88" s="98" t="e">
        <f>SUM(LEN(#REF!)-LEN(SUBSTITUTE(#REF!,"- Con registro","")))/LEN("- Con registro")</f>
        <v>#REF!</v>
      </c>
      <c r="DZ88" s="98" t="e">
        <f>SUM(LEN(#REF!)-LEN(SUBSTITUTE(#REF!,"- Con registro","")))/LEN("- Con registro")</f>
        <v>#REF!</v>
      </c>
      <c r="EA88" s="98" t="e">
        <f t="shared" si="53"/>
        <v>#REF!</v>
      </c>
      <c r="EB88" s="101" t="e">
        <f t="shared" si="58"/>
        <v>#REF!</v>
      </c>
      <c r="EC88" s="101" t="e">
        <f t="shared" si="59"/>
        <v>#REF!</v>
      </c>
      <c r="ED88" s="129" t="e">
        <f t="shared" si="60"/>
        <v>#REF!</v>
      </c>
      <c r="EE88" s="149" t="e">
        <f t="shared" si="61"/>
        <v>#REF!</v>
      </c>
      <c r="EF88" s="149"/>
      <c r="EG88" s="149"/>
      <c r="EH88" s="149"/>
      <c r="EI88" s="149"/>
      <c r="EJ88" s="149"/>
      <c r="EK88" s="149"/>
      <c r="EL88" s="149"/>
      <c r="EM88" s="149"/>
      <c r="EN88" s="149"/>
      <c r="EP88" s="115">
        <f t="shared" si="62"/>
        <v>45253</v>
      </c>
      <c r="EQ88" s="116" t="str">
        <f t="shared" si="63"/>
        <v>13 de mayo de 2024</v>
      </c>
      <c r="ER88" s="98" t="str">
        <f t="shared" si="64"/>
        <v>Riesgos</v>
      </c>
      <c r="ES88" s="98" t="str">
        <f t="shared" si="54"/>
        <v>ID_288: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v>
      </c>
      <c r="ET88" s="98" t="str">
        <f t="shared" si="55"/>
        <v>Ajuste en Identificación del riesgo
Análisis antes de controles
 en el Mapa de riesgos de Gobierno Abierto y Relacionamiento con la Ciudadanía</v>
      </c>
      <c r="EU88" s="98" t="str">
        <f t="shared" si="56"/>
        <v>Solicitud de cambio realizada y aprobada por la Oficina Consejería Distrital de Tecnologías de Información y Comunicaciones –TIC- a través del Aplicativo DARUMA</v>
      </c>
    </row>
    <row r="89" spans="1:151" ht="399.95" customHeight="1" x14ac:dyDescent="0.2">
      <c r="A89" s="120" t="s">
        <v>1216</v>
      </c>
      <c r="B89" s="105" t="s">
        <v>1217</v>
      </c>
      <c r="C89" s="105" t="s">
        <v>1218</v>
      </c>
      <c r="D89" s="120" t="s">
        <v>1658</v>
      </c>
      <c r="E89" s="121" t="s">
        <v>39</v>
      </c>
      <c r="F89" s="105" t="s">
        <v>1369</v>
      </c>
      <c r="G89" s="121">
        <v>289</v>
      </c>
      <c r="H89" s="121" t="s">
        <v>1692</v>
      </c>
      <c r="I89" s="104" t="s">
        <v>1370</v>
      </c>
      <c r="J89" s="120" t="s">
        <v>36</v>
      </c>
      <c r="K89" s="121" t="s">
        <v>664</v>
      </c>
      <c r="L89" s="105" t="s">
        <v>1659</v>
      </c>
      <c r="M89" s="111" t="s">
        <v>1371</v>
      </c>
      <c r="N89" s="105" t="s">
        <v>1358</v>
      </c>
      <c r="O89" s="105" t="s">
        <v>1359</v>
      </c>
      <c r="P89" s="105" t="s">
        <v>1225</v>
      </c>
      <c r="Q89" s="105" t="s">
        <v>1360</v>
      </c>
      <c r="R89" s="105" t="s">
        <v>506</v>
      </c>
      <c r="S89" s="105" t="s">
        <v>804</v>
      </c>
      <c r="T89" s="105" t="s">
        <v>805</v>
      </c>
      <c r="U89" s="122" t="s">
        <v>123</v>
      </c>
      <c r="V89" s="123">
        <v>0.4</v>
      </c>
      <c r="W89" s="122" t="s">
        <v>124</v>
      </c>
      <c r="X89" s="123">
        <v>0.4</v>
      </c>
      <c r="Y89" s="66" t="s">
        <v>86</v>
      </c>
      <c r="Z89" s="105" t="s">
        <v>1372</v>
      </c>
      <c r="AA89" s="122" t="s">
        <v>144</v>
      </c>
      <c r="AB89" s="127">
        <v>0.11760000000000001</v>
      </c>
      <c r="AC89" s="122" t="s">
        <v>124</v>
      </c>
      <c r="AD89" s="127">
        <v>0.22500000000000003</v>
      </c>
      <c r="AE89" s="66" t="s">
        <v>376</v>
      </c>
      <c r="AF89" s="105" t="s">
        <v>1373</v>
      </c>
      <c r="AG89" s="120" t="s">
        <v>378</v>
      </c>
      <c r="AH89" s="105" t="s">
        <v>379</v>
      </c>
      <c r="AI89" s="105" t="s">
        <v>379</v>
      </c>
      <c r="AJ89" s="105" t="s">
        <v>363</v>
      </c>
      <c r="AK89" s="105" t="s">
        <v>363</v>
      </c>
      <c r="AL89" s="105" t="s">
        <v>379</v>
      </c>
      <c r="AM89" s="105" t="s">
        <v>379</v>
      </c>
      <c r="AN89" s="105" t="s">
        <v>1374</v>
      </c>
      <c r="AO89" s="105" t="s">
        <v>1375</v>
      </c>
      <c r="AP89" s="105" t="s">
        <v>1376</v>
      </c>
      <c r="AQ89" s="106">
        <v>45253</v>
      </c>
      <c r="AR89" s="107" t="s">
        <v>897</v>
      </c>
      <c r="AS89" s="108" t="s">
        <v>1377</v>
      </c>
      <c r="AT89" s="109"/>
      <c r="AU89" s="110"/>
      <c r="AV89" s="111"/>
      <c r="AW89" s="109"/>
      <c r="AX89" s="107"/>
      <c r="AY89" s="108"/>
      <c r="AZ89" s="109"/>
      <c r="BA89" s="110"/>
      <c r="BB89" s="111"/>
      <c r="BC89" s="109"/>
      <c r="BD89" s="107"/>
      <c r="BE89" s="108"/>
      <c r="BF89" s="109"/>
      <c r="BG89" s="110"/>
      <c r="BH89" s="111"/>
      <c r="BI89" s="109"/>
      <c r="BJ89" s="107"/>
      <c r="BK89" s="108"/>
      <c r="BL89" s="109"/>
      <c r="BM89" s="110"/>
      <c r="BN89" s="111"/>
      <c r="BO89" s="109"/>
      <c r="BP89" s="107"/>
      <c r="BQ89" s="108"/>
      <c r="BR89" s="109"/>
      <c r="BS89" s="110"/>
      <c r="BT89" s="111"/>
      <c r="BU89" s="109"/>
      <c r="BV89" s="107"/>
      <c r="BW89" s="108"/>
      <c r="BX89" s="109"/>
      <c r="BY89" s="110"/>
      <c r="BZ89" s="112"/>
      <c r="CA89" s="2">
        <f t="shared" si="42"/>
        <v>33</v>
      </c>
      <c r="CB89" s="51" t="s">
        <v>1367</v>
      </c>
      <c r="CC89" s="51" t="s">
        <v>1368</v>
      </c>
      <c r="CD89" s="51" t="s">
        <v>1235</v>
      </c>
      <c r="CE89" s="51" t="s">
        <v>388</v>
      </c>
      <c r="CF89" s="51" t="s">
        <v>389</v>
      </c>
      <c r="CG89" s="51" t="s">
        <v>389</v>
      </c>
      <c r="CH89" s="51" t="s">
        <v>390</v>
      </c>
      <c r="CI89" s="51" t="s">
        <v>389</v>
      </c>
      <c r="CJ89" s="51" t="s">
        <v>440</v>
      </c>
      <c r="CK89" s="51"/>
      <c r="CL89" s="51" t="s">
        <v>392</v>
      </c>
      <c r="CM89" s="51" t="s">
        <v>392</v>
      </c>
      <c r="CN89" s="51" t="s">
        <v>392</v>
      </c>
      <c r="CO89" s="51" t="s">
        <v>392</v>
      </c>
      <c r="CP89" s="51" t="s">
        <v>392</v>
      </c>
      <c r="CQ89" s="51" t="s">
        <v>392</v>
      </c>
      <c r="CR89" s="51" t="s">
        <v>1249</v>
      </c>
      <c r="CS89" s="51" t="s">
        <v>392</v>
      </c>
      <c r="CT89" s="51" t="s">
        <v>392</v>
      </c>
      <c r="CU89" s="51" t="s">
        <v>392</v>
      </c>
      <c r="CV89" s="51" t="s">
        <v>392</v>
      </c>
      <c r="CW89" s="51" t="s">
        <v>392</v>
      </c>
      <c r="CX89" s="51" t="s">
        <v>392</v>
      </c>
      <c r="CZ89" s="102" t="str">
        <f t="shared" si="43"/>
        <v>Gestión de procesos</v>
      </c>
      <c r="DA89" s="152" t="str">
        <f t="shared" si="44"/>
        <v>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v>
      </c>
      <c r="DB89" s="152"/>
      <c r="DC89" s="152"/>
      <c r="DD89" s="152"/>
      <c r="DE89" s="152"/>
      <c r="DF89" s="152"/>
      <c r="DG89" s="152"/>
      <c r="DH89" s="102" t="str">
        <f t="shared" si="45"/>
        <v>Moderado</v>
      </c>
      <c r="DI89" s="102" t="str">
        <f t="shared" si="46"/>
        <v>Bajo</v>
      </c>
      <c r="DK89" s="98" t="e">
        <f>SUM(LEN(#REF!)-LEN(SUBSTITUTE(#REF!,"- Preventivo","")))/LEN("- Preventivo")</f>
        <v>#REF!</v>
      </c>
      <c r="DL89" s="98" t="e">
        <f t="shared" si="47"/>
        <v>#REF!</v>
      </c>
      <c r="DM89" s="98" t="e">
        <f>SUM(LEN(#REF!)-LEN(SUBSTITUTE(#REF!,"- Detectivo","")))/LEN("- Detectivo")</f>
        <v>#REF!</v>
      </c>
      <c r="DN89" s="98" t="e">
        <f t="shared" si="48"/>
        <v>#REF!</v>
      </c>
      <c r="DO89" s="98" t="e">
        <f>SUM(LEN(#REF!)-LEN(SUBSTITUTE(#REF!,"- Correctivo","")))/LEN("- Correctivo")</f>
        <v>#REF!</v>
      </c>
      <c r="DP89" s="98" t="e">
        <f t="shared" si="49"/>
        <v>#REF!</v>
      </c>
      <c r="DQ89" s="98" t="e">
        <f t="shared" si="57"/>
        <v>#REF!</v>
      </c>
      <c r="DR89" s="98" t="e">
        <f t="shared" si="50"/>
        <v>#REF!</v>
      </c>
      <c r="DS89" s="98" t="e">
        <f>SUM(LEN(#REF!)-LEN(SUBSTITUTE(#REF!,"- Documentado","")))/LEN("- Documentado")</f>
        <v>#REF!</v>
      </c>
      <c r="DT89" s="98" t="e">
        <f>SUM(LEN(#REF!)-LEN(SUBSTITUTE(#REF!,"- Documentado","")))/LEN("- Documentado")</f>
        <v>#REF!</v>
      </c>
      <c r="DU89" s="98" t="e">
        <f t="shared" si="51"/>
        <v>#REF!</v>
      </c>
      <c r="DV89" s="98" t="e">
        <f>SUM(LEN(#REF!)-LEN(SUBSTITUTE(#REF!,"- Continua","")))/LEN("- Continua")</f>
        <v>#REF!</v>
      </c>
      <c r="DW89" s="98" t="e">
        <f>SUM(LEN(#REF!)-LEN(SUBSTITUTE(#REF!,"- Continua","")))/LEN("- Continua")</f>
        <v>#REF!</v>
      </c>
      <c r="DX89" s="98" t="e">
        <f t="shared" si="52"/>
        <v>#REF!</v>
      </c>
      <c r="DY89" s="98" t="e">
        <f>SUM(LEN(#REF!)-LEN(SUBSTITUTE(#REF!,"- Con registro","")))/LEN("- Con registro")</f>
        <v>#REF!</v>
      </c>
      <c r="DZ89" s="98" t="e">
        <f>SUM(LEN(#REF!)-LEN(SUBSTITUTE(#REF!,"- Con registro","")))/LEN("- Con registro")</f>
        <v>#REF!</v>
      </c>
      <c r="EA89" s="98" t="e">
        <f t="shared" si="53"/>
        <v>#REF!</v>
      </c>
      <c r="EB89" s="101" t="e">
        <f t="shared" si="58"/>
        <v>#REF!</v>
      </c>
      <c r="EC89" s="101" t="e">
        <f t="shared" si="59"/>
        <v>#REF!</v>
      </c>
      <c r="ED89" s="129" t="e">
        <f t="shared" si="60"/>
        <v>#REF!</v>
      </c>
      <c r="EE89" s="149" t="e">
        <f t="shared" si="61"/>
        <v>#REF!</v>
      </c>
      <c r="EF89" s="149"/>
      <c r="EG89" s="149"/>
      <c r="EH89" s="149"/>
      <c r="EI89" s="149"/>
      <c r="EJ89" s="149"/>
      <c r="EK89" s="149"/>
      <c r="EL89" s="149"/>
      <c r="EM89" s="149"/>
      <c r="EN89" s="149"/>
      <c r="EP89" s="115">
        <f t="shared" si="62"/>
        <v>45253</v>
      </c>
      <c r="EQ89" s="116" t="str">
        <f t="shared" si="63"/>
        <v>13 de mayo de 2024</v>
      </c>
      <c r="ER89" s="98" t="str">
        <f t="shared" si="64"/>
        <v>Riesgos</v>
      </c>
      <c r="ES89" s="98" t="str">
        <f t="shared" si="54"/>
        <v>ID_289: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v>
      </c>
      <c r="ET89" s="98" t="str">
        <f t="shared" si="55"/>
        <v>Ajuste en Identificación del riesgo
Análisis antes de controles
Evaluación de controles
 en el Mapa de riesgos de Gobierno Abierto y Relacionamiento con la Ciudadanía</v>
      </c>
      <c r="EU89" s="98" t="str">
        <f t="shared" si="56"/>
        <v>Solicitud de cambio realizada y aprobada por la Oficina Consejería Distrital de Tecnologías de Información y Comunicaciones –TIC- a través del Aplicativo DARUMA</v>
      </c>
    </row>
    <row r="90" spans="1:151" ht="399.95" customHeight="1" x14ac:dyDescent="0.2">
      <c r="A90" s="120" t="s">
        <v>1216</v>
      </c>
      <c r="B90" s="105" t="s">
        <v>1217</v>
      </c>
      <c r="C90" s="105" t="s">
        <v>1218</v>
      </c>
      <c r="D90" s="120" t="s">
        <v>1658</v>
      </c>
      <c r="E90" s="121" t="s">
        <v>39</v>
      </c>
      <c r="F90" s="105" t="s">
        <v>1378</v>
      </c>
      <c r="G90" s="121">
        <v>213</v>
      </c>
      <c r="H90" s="121" t="s">
        <v>1568</v>
      </c>
      <c r="I90" s="104" t="s">
        <v>1379</v>
      </c>
      <c r="J90" s="120" t="s">
        <v>64</v>
      </c>
      <c r="K90" s="121" t="s">
        <v>516</v>
      </c>
      <c r="L90" s="105" t="s">
        <v>1659</v>
      </c>
      <c r="M90" s="111" t="s">
        <v>1291</v>
      </c>
      <c r="N90" s="105" t="s">
        <v>1279</v>
      </c>
      <c r="O90" s="105" t="s">
        <v>1380</v>
      </c>
      <c r="P90" s="105" t="s">
        <v>1225</v>
      </c>
      <c r="Q90" s="105" t="s">
        <v>1360</v>
      </c>
      <c r="R90" s="105" t="s">
        <v>564</v>
      </c>
      <c r="S90" s="105" t="s">
        <v>373</v>
      </c>
      <c r="T90" s="105" t="s">
        <v>374</v>
      </c>
      <c r="U90" s="122" t="s">
        <v>144</v>
      </c>
      <c r="V90" s="123">
        <v>0.2</v>
      </c>
      <c r="W90" s="122" t="s">
        <v>53</v>
      </c>
      <c r="X90" s="123">
        <v>1</v>
      </c>
      <c r="Y90" s="66" t="s">
        <v>521</v>
      </c>
      <c r="Z90" s="105" t="s">
        <v>1381</v>
      </c>
      <c r="AA90" s="122" t="s">
        <v>144</v>
      </c>
      <c r="AB90" s="127">
        <v>5.04E-2</v>
      </c>
      <c r="AC90" s="122" t="s">
        <v>53</v>
      </c>
      <c r="AD90" s="127">
        <v>1</v>
      </c>
      <c r="AE90" s="66" t="s">
        <v>521</v>
      </c>
      <c r="AF90" s="105" t="s">
        <v>1382</v>
      </c>
      <c r="AG90" s="120" t="s">
        <v>412</v>
      </c>
      <c r="AH90" s="124" t="s">
        <v>1383</v>
      </c>
      <c r="AI90" s="124" t="s">
        <v>1384</v>
      </c>
      <c r="AJ90" s="136" t="s">
        <v>1574</v>
      </c>
      <c r="AK90" s="131" t="s">
        <v>1575</v>
      </c>
      <c r="AL90" s="124" t="s">
        <v>1209</v>
      </c>
      <c r="AM90" s="124" t="s">
        <v>527</v>
      </c>
      <c r="AN90" s="105" t="s">
        <v>1385</v>
      </c>
      <c r="AO90" s="105" t="s">
        <v>1386</v>
      </c>
      <c r="AP90" s="105" t="s">
        <v>1387</v>
      </c>
      <c r="AQ90" s="106">
        <v>45253</v>
      </c>
      <c r="AR90" s="107" t="s">
        <v>859</v>
      </c>
      <c r="AS90" s="108" t="s">
        <v>1388</v>
      </c>
      <c r="AT90" s="109"/>
      <c r="AU90" s="110"/>
      <c r="AV90" s="111"/>
      <c r="AW90" s="109"/>
      <c r="AX90" s="107"/>
      <c r="AY90" s="108"/>
      <c r="AZ90" s="109"/>
      <c r="BA90" s="110"/>
      <c r="BB90" s="111"/>
      <c r="BC90" s="109"/>
      <c r="BD90" s="107"/>
      <c r="BE90" s="108"/>
      <c r="BF90" s="109"/>
      <c r="BG90" s="110"/>
      <c r="BH90" s="111"/>
      <c r="BI90" s="109"/>
      <c r="BJ90" s="107"/>
      <c r="BK90" s="108"/>
      <c r="BL90" s="109"/>
      <c r="BM90" s="110"/>
      <c r="BN90" s="111"/>
      <c r="BO90" s="109"/>
      <c r="BP90" s="107"/>
      <c r="BQ90" s="108"/>
      <c r="BR90" s="109"/>
      <c r="BS90" s="110"/>
      <c r="BT90" s="111"/>
      <c r="BU90" s="109"/>
      <c r="BV90" s="107"/>
      <c r="BW90" s="108"/>
      <c r="BX90" s="109"/>
      <c r="BY90" s="110"/>
      <c r="BZ90" s="112"/>
      <c r="CA90" s="2">
        <f t="shared" si="42"/>
        <v>33</v>
      </c>
      <c r="CB90" s="51" t="s">
        <v>1367</v>
      </c>
      <c r="CC90" s="51" t="s">
        <v>1368</v>
      </c>
      <c r="CD90" s="51" t="s">
        <v>1235</v>
      </c>
      <c r="CE90" s="51" t="s">
        <v>388</v>
      </c>
      <c r="CF90" s="51" t="s">
        <v>389</v>
      </c>
      <c r="CG90" s="51" t="s">
        <v>389</v>
      </c>
      <c r="CH90" s="51" t="s">
        <v>390</v>
      </c>
      <c r="CI90" s="51" t="s">
        <v>389</v>
      </c>
      <c r="CJ90" s="51" t="s">
        <v>392</v>
      </c>
      <c r="CK90" s="51"/>
      <c r="CL90" s="51" t="s">
        <v>392</v>
      </c>
      <c r="CM90" s="51" t="s">
        <v>417</v>
      </c>
      <c r="CN90" s="51" t="s">
        <v>392</v>
      </c>
      <c r="CO90" s="51" t="s">
        <v>392</v>
      </c>
      <c r="CP90" s="51" t="s">
        <v>392</v>
      </c>
      <c r="CQ90" s="51" t="s">
        <v>392</v>
      </c>
      <c r="CR90" s="51" t="s">
        <v>1344</v>
      </c>
      <c r="CS90" s="51" t="s">
        <v>392</v>
      </c>
      <c r="CT90" s="51" t="s">
        <v>392</v>
      </c>
      <c r="CU90" s="51" t="s">
        <v>392</v>
      </c>
      <c r="CV90" s="51" t="s">
        <v>392</v>
      </c>
      <c r="CW90" s="51" t="s">
        <v>392</v>
      </c>
      <c r="CX90" s="51" t="s">
        <v>392</v>
      </c>
      <c r="CZ90" s="102" t="str">
        <f t="shared" si="43"/>
        <v>Corrupción</v>
      </c>
      <c r="DA90" s="152" t="str">
        <f t="shared" si="44"/>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DB90" s="152"/>
      <c r="DC90" s="152"/>
      <c r="DD90" s="152"/>
      <c r="DE90" s="152"/>
      <c r="DF90" s="152"/>
      <c r="DG90" s="152"/>
      <c r="DH90" s="102" t="str">
        <f t="shared" si="45"/>
        <v>Extremo</v>
      </c>
      <c r="DI90" s="102" t="str">
        <f t="shared" si="46"/>
        <v>Extremo</v>
      </c>
      <c r="DK90" s="98" t="e">
        <f>SUM(LEN(#REF!)-LEN(SUBSTITUTE(#REF!,"- Preventivo","")))/LEN("- Preventivo")</f>
        <v>#REF!</v>
      </c>
      <c r="DL90" s="98" t="e">
        <f t="shared" si="47"/>
        <v>#REF!</v>
      </c>
      <c r="DM90" s="98" t="e">
        <f>SUM(LEN(#REF!)-LEN(SUBSTITUTE(#REF!,"- Detectivo","")))/LEN("- Detectivo")</f>
        <v>#REF!</v>
      </c>
      <c r="DN90" s="98" t="e">
        <f t="shared" si="48"/>
        <v>#REF!</v>
      </c>
      <c r="DO90" s="98" t="e">
        <f>SUM(LEN(#REF!)-LEN(SUBSTITUTE(#REF!,"- Correctivo","")))/LEN("- Correctivo")</f>
        <v>#REF!</v>
      </c>
      <c r="DP90" s="98" t="e">
        <f t="shared" si="49"/>
        <v>#REF!</v>
      </c>
      <c r="DQ90" s="98" t="e">
        <f t="shared" si="57"/>
        <v>#REF!</v>
      </c>
      <c r="DR90" s="98" t="e">
        <f t="shared" si="50"/>
        <v>#REF!</v>
      </c>
      <c r="DS90" s="98" t="e">
        <f>SUM(LEN(#REF!)-LEN(SUBSTITUTE(#REF!,"- Documentado","")))/LEN("- Documentado")</f>
        <v>#REF!</v>
      </c>
      <c r="DT90" s="98" t="e">
        <f>SUM(LEN(#REF!)-LEN(SUBSTITUTE(#REF!,"- Documentado","")))/LEN("- Documentado")</f>
        <v>#REF!</v>
      </c>
      <c r="DU90" s="98" t="e">
        <f t="shared" si="51"/>
        <v>#REF!</v>
      </c>
      <c r="DV90" s="98" t="e">
        <f>SUM(LEN(#REF!)-LEN(SUBSTITUTE(#REF!,"- Continua","")))/LEN("- Continua")</f>
        <v>#REF!</v>
      </c>
      <c r="DW90" s="98" t="e">
        <f>SUM(LEN(#REF!)-LEN(SUBSTITUTE(#REF!,"- Continua","")))/LEN("- Continua")</f>
        <v>#REF!</v>
      </c>
      <c r="DX90" s="98" t="e">
        <f t="shared" si="52"/>
        <v>#REF!</v>
      </c>
      <c r="DY90" s="98" t="e">
        <f>SUM(LEN(#REF!)-LEN(SUBSTITUTE(#REF!,"- Con registro","")))/LEN("- Con registro")</f>
        <v>#REF!</v>
      </c>
      <c r="DZ90" s="98" t="e">
        <f>SUM(LEN(#REF!)-LEN(SUBSTITUTE(#REF!,"- Con registro","")))/LEN("- Con registro")</f>
        <v>#REF!</v>
      </c>
      <c r="EA90" s="98" t="e">
        <f t="shared" si="53"/>
        <v>#REF!</v>
      </c>
      <c r="EB90" s="101" t="e">
        <f t="shared" si="58"/>
        <v>#REF!</v>
      </c>
      <c r="EC90" s="101" t="e">
        <f t="shared" si="59"/>
        <v>#REF!</v>
      </c>
      <c r="ED90" s="129" t="e">
        <f t="shared" si="60"/>
        <v>#REF!</v>
      </c>
      <c r="EE90" s="149" t="e">
        <f t="shared" si="61"/>
        <v>#REF!</v>
      </c>
      <c r="EF90" s="149"/>
      <c r="EG90" s="149"/>
      <c r="EH90" s="149"/>
      <c r="EI90" s="149"/>
      <c r="EJ90" s="149"/>
      <c r="EK90" s="149"/>
      <c r="EL90" s="149"/>
      <c r="EM90" s="149"/>
      <c r="EN90" s="149"/>
      <c r="EP90" s="115">
        <f t="shared" si="62"/>
        <v>45253</v>
      </c>
      <c r="EQ90" s="116" t="str">
        <f t="shared" si="63"/>
        <v>13 de mayo de 2024</v>
      </c>
      <c r="ER90" s="98" t="str">
        <f t="shared" si="64"/>
        <v>Riesgos</v>
      </c>
      <c r="ES90" s="98" t="str">
        <f t="shared" si="54"/>
        <v>ID_213: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ET90" s="98" t="str">
        <f t="shared" si="55"/>
        <v>Ajuste en Identificación del riesgo
Análisis antes de controles
Tratamiento del riesgo en el Mapa de riesgos de Gobierno Abierto y Relacionamiento con la Ciudadanía</v>
      </c>
      <c r="EU90" s="98" t="str">
        <f t="shared" si="56"/>
        <v>Solicitud de cambio realizada y aprobada por la Oficina Consejería Distrital de Tecnologías de Información y Comunicaciones –TIC- a través del Aplicativo DARUMA</v>
      </c>
    </row>
    <row r="91" spans="1:151" ht="399.95" customHeight="1" x14ac:dyDescent="0.2">
      <c r="A91" s="120" t="s">
        <v>1216</v>
      </c>
      <c r="B91" s="105" t="s">
        <v>1217</v>
      </c>
      <c r="C91" s="105" t="s">
        <v>1218</v>
      </c>
      <c r="D91" s="120" t="s">
        <v>1658</v>
      </c>
      <c r="E91" s="121" t="s">
        <v>39</v>
      </c>
      <c r="F91" s="105" t="s">
        <v>1389</v>
      </c>
      <c r="G91" s="121">
        <v>290</v>
      </c>
      <c r="H91" s="121" t="s">
        <v>1684</v>
      </c>
      <c r="I91" s="104" t="s">
        <v>1390</v>
      </c>
      <c r="J91" s="120" t="s">
        <v>36</v>
      </c>
      <c r="K91" s="121" t="s">
        <v>365</v>
      </c>
      <c r="L91" s="105" t="s">
        <v>160</v>
      </c>
      <c r="M91" s="111" t="s">
        <v>1391</v>
      </c>
      <c r="N91" s="105" t="s">
        <v>1392</v>
      </c>
      <c r="O91" s="105" t="s">
        <v>1393</v>
      </c>
      <c r="P91" s="105" t="s">
        <v>1394</v>
      </c>
      <c r="Q91" s="105" t="s">
        <v>371</v>
      </c>
      <c r="R91" s="105" t="s">
        <v>564</v>
      </c>
      <c r="S91" s="105" t="s">
        <v>427</v>
      </c>
      <c r="T91" s="105" t="s">
        <v>241</v>
      </c>
      <c r="U91" s="122" t="s">
        <v>123</v>
      </c>
      <c r="V91" s="123">
        <v>0.4</v>
      </c>
      <c r="W91" s="122" t="s">
        <v>103</v>
      </c>
      <c r="X91" s="123">
        <v>0.6</v>
      </c>
      <c r="Y91" s="66" t="s">
        <v>86</v>
      </c>
      <c r="Z91" s="105" t="s">
        <v>1395</v>
      </c>
      <c r="AA91" s="122" t="s">
        <v>144</v>
      </c>
      <c r="AB91" s="127">
        <v>0.16799999999999998</v>
      </c>
      <c r="AC91" s="122" t="s">
        <v>124</v>
      </c>
      <c r="AD91" s="127">
        <v>0.25312499999999999</v>
      </c>
      <c r="AE91" s="66" t="s">
        <v>376</v>
      </c>
      <c r="AF91" s="105" t="s">
        <v>867</v>
      </c>
      <c r="AG91" s="120" t="s">
        <v>378</v>
      </c>
      <c r="AH91" s="124" t="s">
        <v>379</v>
      </c>
      <c r="AI91" s="124" t="s">
        <v>379</v>
      </c>
      <c r="AJ91" s="124" t="s">
        <v>363</v>
      </c>
      <c r="AK91" s="124" t="s">
        <v>363</v>
      </c>
      <c r="AL91" s="124" t="s">
        <v>379</v>
      </c>
      <c r="AM91" s="124" t="s">
        <v>379</v>
      </c>
      <c r="AN91" s="105" t="s">
        <v>1396</v>
      </c>
      <c r="AO91" s="105" t="s">
        <v>1397</v>
      </c>
      <c r="AP91" s="105" t="s">
        <v>1398</v>
      </c>
      <c r="AQ91" s="106">
        <v>45253</v>
      </c>
      <c r="AR91" s="107" t="s">
        <v>640</v>
      </c>
      <c r="AS91" s="108" t="s">
        <v>1399</v>
      </c>
      <c r="AT91" s="109"/>
      <c r="AU91" s="110"/>
      <c r="AV91" s="111"/>
      <c r="AW91" s="109"/>
      <c r="AX91" s="107"/>
      <c r="AY91" s="108"/>
      <c r="AZ91" s="109"/>
      <c r="BA91" s="110"/>
      <c r="BB91" s="111"/>
      <c r="BC91" s="109"/>
      <c r="BD91" s="107"/>
      <c r="BE91" s="108"/>
      <c r="BF91" s="109"/>
      <c r="BG91" s="110"/>
      <c r="BH91" s="111"/>
      <c r="BI91" s="109"/>
      <c r="BJ91" s="107"/>
      <c r="BK91" s="108"/>
      <c r="BL91" s="109"/>
      <c r="BM91" s="110"/>
      <c r="BN91" s="111"/>
      <c r="BO91" s="109"/>
      <c r="BP91" s="107"/>
      <c r="BQ91" s="108"/>
      <c r="BR91" s="109"/>
      <c r="BS91" s="110"/>
      <c r="BT91" s="111"/>
      <c r="BU91" s="109"/>
      <c r="BV91" s="107"/>
      <c r="BW91" s="108"/>
      <c r="BX91" s="109"/>
      <c r="BY91" s="110"/>
      <c r="BZ91" s="112"/>
      <c r="CA91" s="2">
        <f t="shared" si="42"/>
        <v>33</v>
      </c>
      <c r="CB91" s="51" t="s">
        <v>1400</v>
      </c>
      <c r="CC91" s="51" t="s">
        <v>437</v>
      </c>
      <c r="CD91" s="51" t="s">
        <v>1235</v>
      </c>
      <c r="CE91" s="51" t="s">
        <v>388</v>
      </c>
      <c r="CF91" s="51" t="s">
        <v>389</v>
      </c>
      <c r="CG91" s="51" t="s">
        <v>389</v>
      </c>
      <c r="CH91" s="51" t="s">
        <v>390</v>
      </c>
      <c r="CI91" s="51" t="s">
        <v>389</v>
      </c>
      <c r="CJ91" s="51" t="s">
        <v>392</v>
      </c>
      <c r="CK91" s="51"/>
      <c r="CL91" s="51" t="s">
        <v>392</v>
      </c>
      <c r="CM91" s="51" t="s">
        <v>478</v>
      </c>
      <c r="CN91" s="51" t="s">
        <v>392</v>
      </c>
      <c r="CO91" s="51" t="s">
        <v>392</v>
      </c>
      <c r="CP91" s="51" t="s">
        <v>392</v>
      </c>
      <c r="CQ91" s="51" t="s">
        <v>392</v>
      </c>
      <c r="CR91" s="51" t="s">
        <v>1401</v>
      </c>
      <c r="CS91" s="51" t="s">
        <v>392</v>
      </c>
      <c r="CT91" s="51"/>
      <c r="CU91" s="51"/>
      <c r="CV91" s="51"/>
      <c r="CW91" s="51"/>
      <c r="CX91" s="51" t="s">
        <v>392</v>
      </c>
      <c r="CZ91" s="102" t="str">
        <f t="shared" si="43"/>
        <v>Gestión de procesos</v>
      </c>
      <c r="DA91" s="152" t="str">
        <f t="shared" si="44"/>
        <v>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v>
      </c>
      <c r="DB91" s="152"/>
      <c r="DC91" s="152"/>
      <c r="DD91" s="152"/>
      <c r="DE91" s="152"/>
      <c r="DF91" s="152"/>
      <c r="DG91" s="152"/>
      <c r="DH91" s="102" t="str">
        <f t="shared" si="45"/>
        <v>Moderado</v>
      </c>
      <c r="DI91" s="102" t="str">
        <f t="shared" si="46"/>
        <v>Bajo</v>
      </c>
      <c r="DK91" s="98" t="e">
        <f>SUM(LEN(#REF!)-LEN(SUBSTITUTE(#REF!,"- Preventivo","")))/LEN("- Preventivo")</f>
        <v>#REF!</v>
      </c>
      <c r="DL91" s="98" t="e">
        <f t="shared" si="47"/>
        <v>#REF!</v>
      </c>
      <c r="DM91" s="98" t="e">
        <f>SUM(LEN(#REF!)-LEN(SUBSTITUTE(#REF!,"- Detectivo","")))/LEN("- Detectivo")</f>
        <v>#REF!</v>
      </c>
      <c r="DN91" s="98" t="e">
        <f t="shared" si="48"/>
        <v>#REF!</v>
      </c>
      <c r="DO91" s="98" t="e">
        <f>SUM(LEN(#REF!)-LEN(SUBSTITUTE(#REF!,"- Correctivo","")))/LEN("- Correctivo")</f>
        <v>#REF!</v>
      </c>
      <c r="DP91" s="98" t="e">
        <f t="shared" si="49"/>
        <v>#REF!</v>
      </c>
      <c r="DQ91" s="98" t="e">
        <f t="shared" si="57"/>
        <v>#REF!</v>
      </c>
      <c r="DR91" s="98" t="e">
        <f t="shared" si="50"/>
        <v>#REF!</v>
      </c>
      <c r="DS91" s="98" t="e">
        <f>SUM(LEN(#REF!)-LEN(SUBSTITUTE(#REF!,"- Documentado","")))/LEN("- Documentado")</f>
        <v>#REF!</v>
      </c>
      <c r="DT91" s="98" t="e">
        <f>SUM(LEN(#REF!)-LEN(SUBSTITUTE(#REF!,"- Documentado","")))/LEN("- Documentado")</f>
        <v>#REF!</v>
      </c>
      <c r="DU91" s="98" t="e">
        <f t="shared" si="51"/>
        <v>#REF!</v>
      </c>
      <c r="DV91" s="98" t="e">
        <f>SUM(LEN(#REF!)-LEN(SUBSTITUTE(#REF!,"- Continua","")))/LEN("- Continua")</f>
        <v>#REF!</v>
      </c>
      <c r="DW91" s="98" t="e">
        <f>SUM(LEN(#REF!)-LEN(SUBSTITUTE(#REF!,"- Continua","")))/LEN("- Continua")</f>
        <v>#REF!</v>
      </c>
      <c r="DX91" s="98" t="e">
        <f t="shared" si="52"/>
        <v>#REF!</v>
      </c>
      <c r="DY91" s="98" t="e">
        <f>SUM(LEN(#REF!)-LEN(SUBSTITUTE(#REF!,"- Con registro","")))/LEN("- Con registro")</f>
        <v>#REF!</v>
      </c>
      <c r="DZ91" s="98" t="e">
        <f>SUM(LEN(#REF!)-LEN(SUBSTITUTE(#REF!,"- Con registro","")))/LEN("- Con registro")</f>
        <v>#REF!</v>
      </c>
      <c r="EA91" s="98" t="e">
        <f t="shared" si="53"/>
        <v>#REF!</v>
      </c>
      <c r="EB91" s="101" t="e">
        <f t="shared" si="58"/>
        <v>#REF!</v>
      </c>
      <c r="EC91" s="101" t="e">
        <f t="shared" si="59"/>
        <v>#REF!</v>
      </c>
      <c r="ED91" s="129" t="e">
        <f t="shared" si="60"/>
        <v>#REF!</v>
      </c>
      <c r="EE91" s="149" t="e">
        <f t="shared" si="61"/>
        <v>#REF!</v>
      </c>
      <c r="EF91" s="149"/>
      <c r="EG91" s="149"/>
      <c r="EH91" s="149"/>
      <c r="EI91" s="149"/>
      <c r="EJ91" s="149"/>
      <c r="EK91" s="149"/>
      <c r="EL91" s="149"/>
      <c r="EM91" s="149"/>
      <c r="EN91" s="149"/>
      <c r="EP91" s="115">
        <f t="shared" si="62"/>
        <v>45253</v>
      </c>
      <c r="EQ91" s="116" t="str">
        <f t="shared" si="63"/>
        <v>13 de mayo de 2024</v>
      </c>
      <c r="ER91" s="98" t="str">
        <f t="shared" si="64"/>
        <v>Riesgos</v>
      </c>
      <c r="ES91" s="98" t="str">
        <f t="shared" si="54"/>
        <v>ID_290: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v>
      </c>
      <c r="ET91" s="98" t="str">
        <f t="shared" si="55"/>
        <v>Ajuste en Identificación del riesgo
Análisis antes de controles
Establecimiento de controles
Evaluación de controles
Tratamiento del riesgo en el Mapa de riesgos de Gobierno Abierto y Relacionamiento con la Ciudadanía</v>
      </c>
      <c r="EU91" s="98" t="str">
        <f t="shared" si="56"/>
        <v>Solicitud de cambio realizada y aprobada por la Oficina Asesora de Planeación a través del Aplicativo DARUMA</v>
      </c>
    </row>
    <row r="92" spans="1:151" ht="399.95" customHeight="1" x14ac:dyDescent="0.2">
      <c r="A92" s="120" t="s">
        <v>1216</v>
      </c>
      <c r="B92" s="105" t="s">
        <v>1217</v>
      </c>
      <c r="C92" s="105" t="s">
        <v>1218</v>
      </c>
      <c r="D92" s="120" t="s">
        <v>1658</v>
      </c>
      <c r="E92" s="121" t="s">
        <v>39</v>
      </c>
      <c r="F92" s="105" t="s">
        <v>1402</v>
      </c>
      <c r="G92" s="144">
        <v>291</v>
      </c>
      <c r="H92" s="144" t="s">
        <v>1685</v>
      </c>
      <c r="I92" s="104" t="s">
        <v>1403</v>
      </c>
      <c r="J92" s="120" t="s">
        <v>36</v>
      </c>
      <c r="K92" s="121" t="s">
        <v>365</v>
      </c>
      <c r="L92" s="105" t="s">
        <v>160</v>
      </c>
      <c r="M92" s="111" t="s">
        <v>1404</v>
      </c>
      <c r="N92" s="105" t="s">
        <v>1223</v>
      </c>
      <c r="O92" s="105" t="s">
        <v>1393</v>
      </c>
      <c r="P92" s="105" t="s">
        <v>1394</v>
      </c>
      <c r="Q92" s="105" t="s">
        <v>371</v>
      </c>
      <c r="R92" s="105" t="s">
        <v>564</v>
      </c>
      <c r="S92" s="105" t="s">
        <v>427</v>
      </c>
      <c r="T92" s="105" t="s">
        <v>241</v>
      </c>
      <c r="U92" s="122" t="s">
        <v>102</v>
      </c>
      <c r="V92" s="123">
        <v>0.6</v>
      </c>
      <c r="W92" s="122" t="s">
        <v>103</v>
      </c>
      <c r="X92" s="123">
        <v>0.6</v>
      </c>
      <c r="Y92" s="66" t="s">
        <v>86</v>
      </c>
      <c r="Z92" s="105" t="s">
        <v>1405</v>
      </c>
      <c r="AA92" s="122" t="s">
        <v>123</v>
      </c>
      <c r="AB92" s="127">
        <v>0.252</v>
      </c>
      <c r="AC92" s="122" t="s">
        <v>124</v>
      </c>
      <c r="AD92" s="127">
        <v>0.33749999999999997</v>
      </c>
      <c r="AE92" s="66" t="s">
        <v>86</v>
      </c>
      <c r="AF92" s="105" t="s">
        <v>1406</v>
      </c>
      <c r="AG92" s="120" t="s">
        <v>412</v>
      </c>
      <c r="AH92" s="124" t="s">
        <v>1407</v>
      </c>
      <c r="AI92" s="124" t="s">
        <v>1408</v>
      </c>
      <c r="AJ92" s="124" t="s">
        <v>1694</v>
      </c>
      <c r="AK92" s="124" t="s">
        <v>1693</v>
      </c>
      <c r="AL92" s="124" t="s">
        <v>701</v>
      </c>
      <c r="AM92" s="124" t="s">
        <v>1409</v>
      </c>
      <c r="AN92" s="105" t="s">
        <v>1410</v>
      </c>
      <c r="AO92" s="105" t="s">
        <v>1411</v>
      </c>
      <c r="AP92" s="105" t="s">
        <v>1412</v>
      </c>
      <c r="AQ92" s="106">
        <v>45253</v>
      </c>
      <c r="AR92" s="107" t="s">
        <v>640</v>
      </c>
      <c r="AS92" s="108" t="s">
        <v>1413</v>
      </c>
      <c r="AT92" s="109"/>
      <c r="AU92" s="110"/>
      <c r="AV92" s="111"/>
      <c r="AW92" s="109"/>
      <c r="AX92" s="107"/>
      <c r="AY92" s="108"/>
      <c r="AZ92" s="109"/>
      <c r="BA92" s="110"/>
      <c r="BB92" s="111"/>
      <c r="BC92" s="109"/>
      <c r="BD92" s="107"/>
      <c r="BE92" s="108"/>
      <c r="BF92" s="109"/>
      <c r="BG92" s="110"/>
      <c r="BH92" s="111"/>
      <c r="BI92" s="109"/>
      <c r="BJ92" s="107"/>
      <c r="BK92" s="108"/>
      <c r="BL92" s="109"/>
      <c r="BM92" s="110"/>
      <c r="BN92" s="111"/>
      <c r="BO92" s="109"/>
      <c r="BP92" s="107"/>
      <c r="BQ92" s="108"/>
      <c r="BR92" s="109"/>
      <c r="BS92" s="110"/>
      <c r="BT92" s="111"/>
      <c r="BU92" s="109"/>
      <c r="BV92" s="107"/>
      <c r="BW92" s="108"/>
      <c r="BX92" s="109"/>
      <c r="BY92" s="110"/>
      <c r="BZ92" s="112"/>
      <c r="CA92" s="2">
        <f t="shared" si="42"/>
        <v>33</v>
      </c>
      <c r="CB92" s="51" t="s">
        <v>1400</v>
      </c>
      <c r="CC92" s="51" t="s">
        <v>437</v>
      </c>
      <c r="CD92" s="51" t="s">
        <v>1235</v>
      </c>
      <c r="CE92" s="51" t="s">
        <v>388</v>
      </c>
      <c r="CF92" s="51" t="s">
        <v>389</v>
      </c>
      <c r="CG92" s="51" t="s">
        <v>389</v>
      </c>
      <c r="CH92" s="51" t="s">
        <v>390</v>
      </c>
      <c r="CI92" s="51" t="s">
        <v>389</v>
      </c>
      <c r="CJ92" s="51" t="s">
        <v>392</v>
      </c>
      <c r="CK92" s="51"/>
      <c r="CL92" s="51" t="s">
        <v>392</v>
      </c>
      <c r="CM92" s="51" t="s">
        <v>392</v>
      </c>
      <c r="CN92" s="51" t="s">
        <v>392</v>
      </c>
      <c r="CO92" s="51" t="s">
        <v>392</v>
      </c>
      <c r="CP92" s="51" t="s">
        <v>392</v>
      </c>
      <c r="CQ92" s="51" t="s">
        <v>392</v>
      </c>
      <c r="CR92" s="51" t="s">
        <v>1414</v>
      </c>
      <c r="CS92" s="51" t="s">
        <v>392</v>
      </c>
      <c r="CT92" s="51"/>
      <c r="CU92" s="51"/>
      <c r="CV92" s="51"/>
      <c r="CW92" s="51"/>
      <c r="CX92" s="51" t="s">
        <v>392</v>
      </c>
      <c r="CZ92" s="102" t="str">
        <f t="shared" si="43"/>
        <v>Gestión de procesos</v>
      </c>
      <c r="DA92" s="152" t="str">
        <f t="shared" si="44"/>
        <v>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v>
      </c>
      <c r="DB92" s="152"/>
      <c r="DC92" s="152"/>
      <c r="DD92" s="152"/>
      <c r="DE92" s="152"/>
      <c r="DF92" s="152"/>
      <c r="DG92" s="152"/>
      <c r="DH92" s="102" t="str">
        <f t="shared" si="45"/>
        <v>Moderado</v>
      </c>
      <c r="DI92" s="102" t="str">
        <f t="shared" si="46"/>
        <v>Moderado</v>
      </c>
      <c r="DK92" s="98" t="e">
        <f>SUM(LEN(#REF!)-LEN(SUBSTITUTE(#REF!,"- Preventivo","")))/LEN("- Preventivo")</f>
        <v>#REF!</v>
      </c>
      <c r="DL92" s="98" t="e">
        <f t="shared" si="47"/>
        <v>#REF!</v>
      </c>
      <c r="DM92" s="98" t="e">
        <f>SUM(LEN(#REF!)-LEN(SUBSTITUTE(#REF!,"- Detectivo","")))/LEN("- Detectivo")</f>
        <v>#REF!</v>
      </c>
      <c r="DN92" s="98" t="e">
        <f t="shared" si="48"/>
        <v>#REF!</v>
      </c>
      <c r="DO92" s="98" t="e">
        <f>SUM(LEN(#REF!)-LEN(SUBSTITUTE(#REF!,"- Correctivo","")))/LEN("- Correctivo")</f>
        <v>#REF!</v>
      </c>
      <c r="DP92" s="98" t="e">
        <f t="shared" si="49"/>
        <v>#REF!</v>
      </c>
      <c r="DQ92" s="98" t="e">
        <f t="shared" si="57"/>
        <v>#REF!</v>
      </c>
      <c r="DR92" s="98" t="e">
        <f t="shared" si="50"/>
        <v>#REF!</v>
      </c>
      <c r="DS92" s="98" t="e">
        <f>SUM(LEN(#REF!)-LEN(SUBSTITUTE(#REF!,"- Documentado","")))/LEN("- Documentado")</f>
        <v>#REF!</v>
      </c>
      <c r="DT92" s="98" t="e">
        <f>SUM(LEN(#REF!)-LEN(SUBSTITUTE(#REF!,"- Documentado","")))/LEN("- Documentado")</f>
        <v>#REF!</v>
      </c>
      <c r="DU92" s="98" t="e">
        <f t="shared" si="51"/>
        <v>#REF!</v>
      </c>
      <c r="DV92" s="98" t="e">
        <f>SUM(LEN(#REF!)-LEN(SUBSTITUTE(#REF!,"- Continua","")))/LEN("- Continua")</f>
        <v>#REF!</v>
      </c>
      <c r="DW92" s="98" t="e">
        <f>SUM(LEN(#REF!)-LEN(SUBSTITUTE(#REF!,"- Continua","")))/LEN("- Continua")</f>
        <v>#REF!</v>
      </c>
      <c r="DX92" s="98" t="e">
        <f t="shared" si="52"/>
        <v>#REF!</v>
      </c>
      <c r="DY92" s="98" t="e">
        <f>SUM(LEN(#REF!)-LEN(SUBSTITUTE(#REF!,"- Con registro","")))/LEN("- Con registro")</f>
        <v>#REF!</v>
      </c>
      <c r="DZ92" s="98" t="e">
        <f>SUM(LEN(#REF!)-LEN(SUBSTITUTE(#REF!,"- Con registro","")))/LEN("- Con registro")</f>
        <v>#REF!</v>
      </c>
      <c r="EA92" s="98" t="e">
        <f t="shared" si="53"/>
        <v>#REF!</v>
      </c>
      <c r="EB92" s="101" t="e">
        <f t="shared" si="58"/>
        <v>#REF!</v>
      </c>
      <c r="EC92" s="101" t="e">
        <f t="shared" si="59"/>
        <v>#REF!</v>
      </c>
      <c r="ED92" s="129" t="e">
        <f t="shared" si="60"/>
        <v>#REF!</v>
      </c>
      <c r="EE92" s="149" t="e">
        <f t="shared" si="61"/>
        <v>#REF!</v>
      </c>
      <c r="EF92" s="149"/>
      <c r="EG92" s="149"/>
      <c r="EH92" s="149"/>
      <c r="EI92" s="149"/>
      <c r="EJ92" s="149"/>
      <c r="EK92" s="149"/>
      <c r="EL92" s="149"/>
      <c r="EM92" s="149"/>
      <c r="EN92" s="149"/>
      <c r="EP92" s="115">
        <f t="shared" si="62"/>
        <v>45253</v>
      </c>
      <c r="EQ92" s="116" t="str">
        <f t="shared" si="63"/>
        <v>13 de mayo de 2024</v>
      </c>
      <c r="ER92" s="98" t="str">
        <f t="shared" si="64"/>
        <v>Riesgos</v>
      </c>
      <c r="ES92" s="98" t="str">
        <f t="shared" si="54"/>
        <v>ID_291: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v>
      </c>
      <c r="ET92" s="98" t="str">
        <f t="shared" si="55"/>
        <v>Ajuste en Identificación del riesgo
Análisis antes de controles
Establecimiento de controles
Evaluación de controles
Tratamiento del riesgo en el Mapa de riesgos de Gobierno Abierto y Relacionamiento con la Ciudadanía</v>
      </c>
      <c r="EU92" s="98" t="str">
        <f t="shared" si="56"/>
        <v>Solicitud de cambio realizada y aprobada por la Oficina Asesora de Planeación a través del Aplicativo DARUMA</v>
      </c>
    </row>
    <row r="93" spans="1:151" ht="399.95" customHeight="1" x14ac:dyDescent="0.2">
      <c r="A93" s="120" t="s">
        <v>1216</v>
      </c>
      <c r="B93" s="105" t="s">
        <v>1217</v>
      </c>
      <c r="C93" s="105" t="s">
        <v>1218</v>
      </c>
      <c r="D93" s="120" t="s">
        <v>1658</v>
      </c>
      <c r="E93" s="121" t="s">
        <v>39</v>
      </c>
      <c r="F93" s="105" t="s">
        <v>1415</v>
      </c>
      <c r="G93" s="121">
        <v>292</v>
      </c>
      <c r="H93" s="121" t="s">
        <v>1686</v>
      </c>
      <c r="I93" s="104" t="s">
        <v>1416</v>
      </c>
      <c r="J93" s="120" t="s">
        <v>36</v>
      </c>
      <c r="K93" s="121" t="s">
        <v>365</v>
      </c>
      <c r="L93" s="105" t="s">
        <v>160</v>
      </c>
      <c r="M93" s="111" t="s">
        <v>1404</v>
      </c>
      <c r="N93" s="105" t="s">
        <v>1223</v>
      </c>
      <c r="O93" s="105" t="s">
        <v>1393</v>
      </c>
      <c r="P93" s="105" t="s">
        <v>1394</v>
      </c>
      <c r="Q93" s="105" t="s">
        <v>371</v>
      </c>
      <c r="R93" s="105" t="s">
        <v>564</v>
      </c>
      <c r="S93" s="105" t="s">
        <v>427</v>
      </c>
      <c r="T93" s="105" t="s">
        <v>241</v>
      </c>
      <c r="U93" s="122" t="s">
        <v>144</v>
      </c>
      <c r="V93" s="123">
        <v>0.2</v>
      </c>
      <c r="W93" s="122" t="s">
        <v>103</v>
      </c>
      <c r="X93" s="123">
        <v>0.6</v>
      </c>
      <c r="Y93" s="66" t="s">
        <v>86</v>
      </c>
      <c r="Z93" s="105" t="s">
        <v>1417</v>
      </c>
      <c r="AA93" s="122" t="s">
        <v>144</v>
      </c>
      <c r="AB93" s="127">
        <v>8.3999999999999991E-2</v>
      </c>
      <c r="AC93" s="122" t="s">
        <v>124</v>
      </c>
      <c r="AD93" s="127">
        <v>0.25312499999999999</v>
      </c>
      <c r="AE93" s="66" t="s">
        <v>376</v>
      </c>
      <c r="AF93" s="105" t="s">
        <v>1418</v>
      </c>
      <c r="AG93" s="120" t="s">
        <v>412</v>
      </c>
      <c r="AH93" s="124" t="s">
        <v>1697</v>
      </c>
      <c r="AI93" s="124" t="s">
        <v>1408</v>
      </c>
      <c r="AJ93" s="124" t="s">
        <v>1696</v>
      </c>
      <c r="AK93" s="124" t="s">
        <v>1695</v>
      </c>
      <c r="AL93" s="124" t="s">
        <v>701</v>
      </c>
      <c r="AM93" s="124" t="s">
        <v>1419</v>
      </c>
      <c r="AN93" s="105" t="s">
        <v>1420</v>
      </c>
      <c r="AO93" s="105" t="s">
        <v>1397</v>
      </c>
      <c r="AP93" s="105" t="s">
        <v>1421</v>
      </c>
      <c r="AQ93" s="106">
        <v>45253</v>
      </c>
      <c r="AR93" s="107" t="s">
        <v>640</v>
      </c>
      <c r="AS93" s="108" t="s">
        <v>1422</v>
      </c>
      <c r="AT93" s="109"/>
      <c r="AU93" s="110"/>
      <c r="AV93" s="111"/>
      <c r="AW93" s="109"/>
      <c r="AX93" s="107"/>
      <c r="AY93" s="108"/>
      <c r="AZ93" s="109"/>
      <c r="BA93" s="110"/>
      <c r="BB93" s="111"/>
      <c r="BC93" s="109"/>
      <c r="BD93" s="107"/>
      <c r="BE93" s="108"/>
      <c r="BF93" s="109"/>
      <c r="BG93" s="110"/>
      <c r="BH93" s="111"/>
      <c r="BI93" s="109"/>
      <c r="BJ93" s="107"/>
      <c r="BK93" s="108"/>
      <c r="BL93" s="109"/>
      <c r="BM93" s="110"/>
      <c r="BN93" s="111"/>
      <c r="BO93" s="109"/>
      <c r="BP93" s="107"/>
      <c r="BQ93" s="108"/>
      <c r="BR93" s="109"/>
      <c r="BS93" s="110"/>
      <c r="BT93" s="111"/>
      <c r="BU93" s="109"/>
      <c r="BV93" s="107"/>
      <c r="BW93" s="108"/>
      <c r="BX93" s="109"/>
      <c r="BY93" s="110"/>
      <c r="BZ93" s="112"/>
      <c r="CA93" s="2">
        <f t="shared" si="42"/>
        <v>33</v>
      </c>
      <c r="CB93" s="51" t="s">
        <v>1400</v>
      </c>
      <c r="CC93" s="51" t="s">
        <v>437</v>
      </c>
      <c r="CD93" s="51" t="s">
        <v>1235</v>
      </c>
      <c r="CE93" s="51" t="s">
        <v>388</v>
      </c>
      <c r="CF93" s="51" t="s">
        <v>389</v>
      </c>
      <c r="CG93" s="51" t="s">
        <v>389</v>
      </c>
      <c r="CH93" s="51" t="s">
        <v>390</v>
      </c>
      <c r="CI93" s="51" t="s">
        <v>389</v>
      </c>
      <c r="CJ93" s="51" t="s">
        <v>392</v>
      </c>
      <c r="CK93" s="51"/>
      <c r="CL93" s="51" t="s">
        <v>392</v>
      </c>
      <c r="CM93" s="51" t="s">
        <v>392</v>
      </c>
      <c r="CN93" s="51" t="s">
        <v>392</v>
      </c>
      <c r="CO93" s="51" t="s">
        <v>392</v>
      </c>
      <c r="CP93" s="51" t="s">
        <v>392</v>
      </c>
      <c r="CQ93" s="51" t="s">
        <v>392</v>
      </c>
      <c r="CR93" s="51" t="s">
        <v>1414</v>
      </c>
      <c r="CS93" s="51" t="s">
        <v>392</v>
      </c>
      <c r="CT93" s="51"/>
      <c r="CU93" s="51"/>
      <c r="CV93" s="51"/>
      <c r="CW93" s="51"/>
      <c r="CX93" s="51" t="s">
        <v>392</v>
      </c>
      <c r="CZ93" s="102" t="str">
        <f t="shared" si="43"/>
        <v>Gestión de procesos</v>
      </c>
      <c r="DA93" s="152" t="str">
        <f t="shared" si="44"/>
        <v>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v>
      </c>
      <c r="DB93" s="152"/>
      <c r="DC93" s="152"/>
      <c r="DD93" s="152"/>
      <c r="DE93" s="152"/>
      <c r="DF93" s="152"/>
      <c r="DG93" s="152"/>
      <c r="DH93" s="102" t="str">
        <f t="shared" si="45"/>
        <v>Moderado</v>
      </c>
      <c r="DI93" s="102" t="str">
        <f t="shared" si="46"/>
        <v>Bajo</v>
      </c>
      <c r="DK93" s="98" t="e">
        <f>SUM(LEN(#REF!)-LEN(SUBSTITUTE(#REF!,"- Preventivo","")))/LEN("- Preventivo")</f>
        <v>#REF!</v>
      </c>
      <c r="DL93" s="98" t="e">
        <f t="shared" si="47"/>
        <v>#REF!</v>
      </c>
      <c r="DM93" s="98" t="e">
        <f>SUM(LEN(#REF!)-LEN(SUBSTITUTE(#REF!,"- Detectivo","")))/LEN("- Detectivo")</f>
        <v>#REF!</v>
      </c>
      <c r="DN93" s="98" t="e">
        <f t="shared" si="48"/>
        <v>#REF!</v>
      </c>
      <c r="DO93" s="98" t="e">
        <f>SUM(LEN(#REF!)-LEN(SUBSTITUTE(#REF!,"- Correctivo","")))/LEN("- Correctivo")</f>
        <v>#REF!</v>
      </c>
      <c r="DP93" s="98" t="e">
        <f t="shared" si="49"/>
        <v>#REF!</v>
      </c>
      <c r="DQ93" s="98" t="e">
        <f t="shared" si="57"/>
        <v>#REF!</v>
      </c>
      <c r="DR93" s="98" t="e">
        <f t="shared" si="50"/>
        <v>#REF!</v>
      </c>
      <c r="DS93" s="98" t="e">
        <f>SUM(LEN(#REF!)-LEN(SUBSTITUTE(#REF!,"- Documentado","")))/LEN("- Documentado")</f>
        <v>#REF!</v>
      </c>
      <c r="DT93" s="98" t="e">
        <f>SUM(LEN(#REF!)-LEN(SUBSTITUTE(#REF!,"- Documentado","")))/LEN("- Documentado")</f>
        <v>#REF!</v>
      </c>
      <c r="DU93" s="98" t="e">
        <f t="shared" si="51"/>
        <v>#REF!</v>
      </c>
      <c r="DV93" s="98" t="e">
        <f>SUM(LEN(#REF!)-LEN(SUBSTITUTE(#REF!,"- Continua","")))/LEN("- Continua")</f>
        <v>#REF!</v>
      </c>
      <c r="DW93" s="98" t="e">
        <f>SUM(LEN(#REF!)-LEN(SUBSTITUTE(#REF!,"- Continua","")))/LEN("- Continua")</f>
        <v>#REF!</v>
      </c>
      <c r="DX93" s="98" t="e">
        <f t="shared" si="52"/>
        <v>#REF!</v>
      </c>
      <c r="DY93" s="98" t="e">
        <f>SUM(LEN(#REF!)-LEN(SUBSTITUTE(#REF!,"- Con registro","")))/LEN("- Con registro")</f>
        <v>#REF!</v>
      </c>
      <c r="DZ93" s="98" t="e">
        <f>SUM(LEN(#REF!)-LEN(SUBSTITUTE(#REF!,"- Con registro","")))/LEN("- Con registro")</f>
        <v>#REF!</v>
      </c>
      <c r="EA93" s="98" t="e">
        <f t="shared" si="53"/>
        <v>#REF!</v>
      </c>
      <c r="EB93" s="101" t="e">
        <f t="shared" si="58"/>
        <v>#REF!</v>
      </c>
      <c r="EC93" s="101" t="e">
        <f t="shared" si="59"/>
        <v>#REF!</v>
      </c>
      <c r="ED93" s="129" t="e">
        <f t="shared" si="60"/>
        <v>#REF!</v>
      </c>
      <c r="EE93" s="149" t="e">
        <f t="shared" si="61"/>
        <v>#REF!</v>
      </c>
      <c r="EF93" s="149"/>
      <c r="EG93" s="149"/>
      <c r="EH93" s="149"/>
      <c r="EI93" s="149"/>
      <c r="EJ93" s="149"/>
      <c r="EK93" s="149"/>
      <c r="EL93" s="149"/>
      <c r="EM93" s="149"/>
      <c r="EN93" s="149"/>
      <c r="EP93" s="115">
        <f t="shared" si="62"/>
        <v>45253</v>
      </c>
      <c r="EQ93" s="116" t="str">
        <f t="shared" si="63"/>
        <v>13 de mayo de 2024</v>
      </c>
      <c r="ER93" s="98" t="str">
        <f t="shared" si="64"/>
        <v>Riesgos</v>
      </c>
      <c r="ES93" s="98" t="str">
        <f t="shared" si="54"/>
        <v>ID_292: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v>
      </c>
      <c r="ET93" s="98" t="str">
        <f t="shared" si="55"/>
        <v>Ajuste en Identificación del riesgo
Análisis antes de controles
Establecimiento de controles
Evaluación de controles
Tratamiento del riesgo en el Mapa de riesgos de Gobierno Abierto y Relacionamiento con la Ciudadanía</v>
      </c>
      <c r="EU93" s="98" t="str">
        <f t="shared" si="56"/>
        <v>Solicitud de cambio realizada y aprobada por la Oficina Asesora de Planeación a través del Aplicativo DARUMA</v>
      </c>
    </row>
    <row r="94" spans="1:151" ht="399.95" customHeight="1" x14ac:dyDescent="0.2">
      <c r="A94" s="120" t="s">
        <v>1423</v>
      </c>
      <c r="B94" s="105" t="s">
        <v>1424</v>
      </c>
      <c r="C94" s="105" t="s">
        <v>1425</v>
      </c>
      <c r="D94" s="120" t="s">
        <v>1656</v>
      </c>
      <c r="E94" s="121" t="s">
        <v>39</v>
      </c>
      <c r="F94" s="105" t="s">
        <v>1426</v>
      </c>
      <c r="G94" s="121">
        <v>207</v>
      </c>
      <c r="H94" s="121" t="s">
        <v>1576</v>
      </c>
      <c r="I94" s="104" t="s">
        <v>1427</v>
      </c>
      <c r="J94" s="120" t="s">
        <v>64</v>
      </c>
      <c r="K94" s="121" t="s">
        <v>516</v>
      </c>
      <c r="L94" s="105" t="s">
        <v>1657</v>
      </c>
      <c r="M94" s="111" t="s">
        <v>1428</v>
      </c>
      <c r="N94" s="105" t="s">
        <v>1429</v>
      </c>
      <c r="O94" s="105" t="s">
        <v>1430</v>
      </c>
      <c r="P94" s="105" t="s">
        <v>1431</v>
      </c>
      <c r="Q94" s="105" t="s">
        <v>1432</v>
      </c>
      <c r="R94" s="105" t="s">
        <v>652</v>
      </c>
      <c r="S94" s="105" t="s">
        <v>427</v>
      </c>
      <c r="T94" s="105" t="s">
        <v>1433</v>
      </c>
      <c r="U94" s="122" t="s">
        <v>144</v>
      </c>
      <c r="V94" s="123">
        <v>0.2</v>
      </c>
      <c r="W94" s="122" t="s">
        <v>79</v>
      </c>
      <c r="X94" s="123">
        <v>0.8</v>
      </c>
      <c r="Y94" s="66" t="s">
        <v>409</v>
      </c>
      <c r="Z94" s="105" t="s">
        <v>410</v>
      </c>
      <c r="AA94" s="122" t="s">
        <v>144</v>
      </c>
      <c r="AB94" s="127">
        <v>1.210104E-2</v>
      </c>
      <c r="AC94" s="122" t="s">
        <v>79</v>
      </c>
      <c r="AD94" s="127">
        <v>0.8</v>
      </c>
      <c r="AE94" s="66" t="s">
        <v>409</v>
      </c>
      <c r="AF94" s="105" t="s">
        <v>1434</v>
      </c>
      <c r="AG94" s="120" t="s">
        <v>412</v>
      </c>
      <c r="AH94" s="105" t="s">
        <v>1435</v>
      </c>
      <c r="AI94" s="105" t="s">
        <v>1436</v>
      </c>
      <c r="AJ94" s="136" t="s">
        <v>1577</v>
      </c>
      <c r="AK94" s="136" t="s">
        <v>1578</v>
      </c>
      <c r="AL94" s="105" t="s">
        <v>1209</v>
      </c>
      <c r="AM94" s="145" t="s">
        <v>1653</v>
      </c>
      <c r="AN94" s="105" t="s">
        <v>1437</v>
      </c>
      <c r="AO94" s="105" t="s">
        <v>1438</v>
      </c>
      <c r="AP94" s="105" t="s">
        <v>1439</v>
      </c>
      <c r="AQ94" s="106">
        <v>45261</v>
      </c>
      <c r="AR94" s="107" t="s">
        <v>1440</v>
      </c>
      <c r="AS94" s="108" t="s">
        <v>1441</v>
      </c>
      <c r="AT94" s="139"/>
      <c r="AU94" s="110"/>
      <c r="AV94" s="111"/>
      <c r="AW94" s="109"/>
      <c r="AX94" s="107"/>
      <c r="AY94" s="108"/>
      <c r="AZ94" s="109"/>
      <c r="BA94" s="110"/>
      <c r="BB94" s="111"/>
      <c r="BC94" s="109"/>
      <c r="BD94" s="107"/>
      <c r="BE94" s="108"/>
      <c r="BF94" s="109"/>
      <c r="BG94" s="110"/>
      <c r="BH94" s="111"/>
      <c r="BI94" s="109"/>
      <c r="BJ94" s="107"/>
      <c r="BK94" s="108"/>
      <c r="BL94" s="109"/>
      <c r="BM94" s="110"/>
      <c r="BN94" s="111"/>
      <c r="BO94" s="109"/>
      <c r="BP94" s="107"/>
      <c r="BQ94" s="108"/>
      <c r="BR94" s="109"/>
      <c r="BS94" s="110"/>
      <c r="BT94" s="111"/>
      <c r="BU94" s="109"/>
      <c r="BV94" s="107"/>
      <c r="BW94" s="108"/>
      <c r="BX94" s="109"/>
      <c r="BY94" s="110"/>
      <c r="BZ94" s="112"/>
      <c r="CA94" s="2">
        <f t="shared" si="42"/>
        <v>33</v>
      </c>
      <c r="CB94" s="51" t="s">
        <v>1442</v>
      </c>
      <c r="CC94" s="51" t="s">
        <v>1443</v>
      </c>
      <c r="CD94" s="51" t="s">
        <v>1444</v>
      </c>
      <c r="CE94" s="51" t="s">
        <v>388</v>
      </c>
      <c r="CF94" s="51" t="s">
        <v>389</v>
      </c>
      <c r="CG94" s="51" t="s">
        <v>389</v>
      </c>
      <c r="CH94" s="51" t="s">
        <v>390</v>
      </c>
      <c r="CI94" s="51" t="s">
        <v>389</v>
      </c>
      <c r="CJ94" s="51" t="s">
        <v>392</v>
      </c>
      <c r="CK94" s="51"/>
      <c r="CL94" s="51" t="s">
        <v>392</v>
      </c>
      <c r="CM94" s="51" t="s">
        <v>478</v>
      </c>
      <c r="CN94" s="51" t="s">
        <v>392</v>
      </c>
      <c r="CO94" s="51" t="s">
        <v>392</v>
      </c>
      <c r="CP94" s="51" t="s">
        <v>392</v>
      </c>
      <c r="CQ94" s="51" t="s">
        <v>392</v>
      </c>
      <c r="CR94" s="51" t="s">
        <v>1445</v>
      </c>
      <c r="CS94" s="51" t="s">
        <v>392</v>
      </c>
      <c r="CT94" s="51" t="s">
        <v>392</v>
      </c>
      <c r="CU94" s="51" t="s">
        <v>392</v>
      </c>
      <c r="CV94" s="51" t="s">
        <v>392</v>
      </c>
      <c r="CW94" s="51" t="s">
        <v>392</v>
      </c>
      <c r="CX94" s="51" t="s">
        <v>392</v>
      </c>
      <c r="CZ94" s="102" t="str">
        <f t="shared" si="43"/>
        <v>Corrupción</v>
      </c>
      <c r="DA94" s="152" t="str">
        <f t="shared" si="44"/>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94" s="152"/>
      <c r="DC94" s="152"/>
      <c r="DD94" s="152"/>
      <c r="DE94" s="152"/>
      <c r="DF94" s="152"/>
      <c r="DG94" s="152"/>
      <c r="DH94" s="102" t="str">
        <f t="shared" si="45"/>
        <v>Alto</v>
      </c>
      <c r="DI94" s="102" t="str">
        <f t="shared" si="46"/>
        <v>Alto</v>
      </c>
      <c r="DK94" s="98" t="e">
        <f>SUM(LEN(#REF!)-LEN(SUBSTITUTE(#REF!,"- Preventivo","")))/LEN("- Preventivo")</f>
        <v>#REF!</v>
      </c>
      <c r="DL94" s="98" t="e">
        <f t="shared" si="47"/>
        <v>#REF!</v>
      </c>
      <c r="DM94" s="98" t="e">
        <f>SUM(LEN(#REF!)-LEN(SUBSTITUTE(#REF!,"- Detectivo","")))/LEN("- Detectivo")</f>
        <v>#REF!</v>
      </c>
      <c r="DN94" s="98" t="e">
        <f t="shared" si="48"/>
        <v>#REF!</v>
      </c>
      <c r="DO94" s="98" t="e">
        <f>SUM(LEN(#REF!)-LEN(SUBSTITUTE(#REF!,"- Correctivo","")))/LEN("- Correctivo")</f>
        <v>#REF!</v>
      </c>
      <c r="DP94" s="98" t="e">
        <f t="shared" si="49"/>
        <v>#REF!</v>
      </c>
      <c r="DQ94" s="98" t="e">
        <f t="shared" si="57"/>
        <v>#REF!</v>
      </c>
      <c r="DR94" s="98" t="e">
        <f t="shared" si="50"/>
        <v>#REF!</v>
      </c>
      <c r="DS94" s="98" t="e">
        <f>SUM(LEN(#REF!)-LEN(SUBSTITUTE(#REF!,"- Documentado","")))/LEN("- Documentado")</f>
        <v>#REF!</v>
      </c>
      <c r="DT94" s="98" t="e">
        <f>SUM(LEN(#REF!)-LEN(SUBSTITUTE(#REF!,"- Documentado","")))/LEN("- Documentado")</f>
        <v>#REF!</v>
      </c>
      <c r="DU94" s="98" t="e">
        <f t="shared" si="51"/>
        <v>#REF!</v>
      </c>
      <c r="DV94" s="98" t="e">
        <f>SUM(LEN(#REF!)-LEN(SUBSTITUTE(#REF!,"- Continua","")))/LEN("- Continua")</f>
        <v>#REF!</v>
      </c>
      <c r="DW94" s="98" t="e">
        <f>SUM(LEN(#REF!)-LEN(SUBSTITUTE(#REF!,"- Continua","")))/LEN("- Continua")</f>
        <v>#REF!</v>
      </c>
      <c r="DX94" s="98" t="e">
        <f t="shared" si="52"/>
        <v>#REF!</v>
      </c>
      <c r="DY94" s="98" t="e">
        <f>SUM(LEN(#REF!)-LEN(SUBSTITUTE(#REF!,"- Con registro","")))/LEN("- Con registro")</f>
        <v>#REF!</v>
      </c>
      <c r="DZ94" s="98" t="e">
        <f>SUM(LEN(#REF!)-LEN(SUBSTITUTE(#REF!,"- Con registro","")))/LEN("- Con registro")</f>
        <v>#REF!</v>
      </c>
      <c r="EA94" s="98" t="e">
        <f t="shared" si="53"/>
        <v>#REF!</v>
      </c>
      <c r="EB94" s="101" t="e">
        <f t="shared" si="58"/>
        <v>#REF!</v>
      </c>
      <c r="EC94" s="101" t="e">
        <f t="shared" si="59"/>
        <v>#REF!</v>
      </c>
      <c r="ED94" s="129" t="e">
        <f t="shared" si="60"/>
        <v>#REF!</v>
      </c>
      <c r="EE94" s="149" t="e">
        <f t="shared" si="61"/>
        <v>#REF!</v>
      </c>
      <c r="EF94" s="149"/>
      <c r="EG94" s="149"/>
      <c r="EH94" s="149"/>
      <c r="EI94" s="149"/>
      <c r="EJ94" s="149"/>
      <c r="EK94" s="149"/>
      <c r="EL94" s="149"/>
      <c r="EM94" s="149"/>
      <c r="EN94" s="149"/>
      <c r="EP94" s="115">
        <f t="shared" si="62"/>
        <v>45261</v>
      </c>
      <c r="EQ94" s="116" t="str">
        <f t="shared" si="63"/>
        <v>13 de mayo de 2024</v>
      </c>
      <c r="ER94" s="98" t="str">
        <f t="shared" si="64"/>
        <v>Riesgos</v>
      </c>
      <c r="ES94" s="98" t="str">
        <f t="shared" si="54"/>
        <v>ID_207: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ET94" s="98" t="str">
        <f t="shared" si="55"/>
        <v>Ajuste en Identificación del riesgo
Análisis antes de controles
Establecimiento de controles
Tratamiento del riesgo en el Mapa de riesgos de Paz, Víctimas y Reconciliación</v>
      </c>
      <c r="EU94" s="98" t="str">
        <f t="shared" si="56"/>
        <v>Solicitud de cambio realizada y aprobada por la  Oficina Consejería Distrital de Paz, Víctimas y Reconciliación a través del Aplicativo DARUMA</v>
      </c>
    </row>
    <row r="95" spans="1:151" ht="399.95" customHeight="1" x14ac:dyDescent="0.2">
      <c r="A95" s="120" t="s">
        <v>1423</v>
      </c>
      <c r="B95" s="105" t="s">
        <v>1424</v>
      </c>
      <c r="C95" s="105" t="s">
        <v>1425</v>
      </c>
      <c r="D95" s="120" t="s">
        <v>1656</v>
      </c>
      <c r="E95" s="121" t="s">
        <v>39</v>
      </c>
      <c r="F95" s="105" t="s">
        <v>1446</v>
      </c>
      <c r="G95" s="121">
        <v>268</v>
      </c>
      <c r="H95" s="121" t="s">
        <v>1654</v>
      </c>
      <c r="I95" s="104" t="s">
        <v>1447</v>
      </c>
      <c r="J95" s="120" t="s">
        <v>36</v>
      </c>
      <c r="K95" s="121" t="s">
        <v>365</v>
      </c>
      <c r="L95" s="105" t="s">
        <v>1635</v>
      </c>
      <c r="M95" s="111" t="s">
        <v>1448</v>
      </c>
      <c r="N95" s="105" t="s">
        <v>1449</v>
      </c>
      <c r="O95" s="105" t="s">
        <v>1450</v>
      </c>
      <c r="P95" s="105" t="s">
        <v>1431</v>
      </c>
      <c r="Q95" s="105" t="s">
        <v>1432</v>
      </c>
      <c r="R95" s="105" t="s">
        <v>564</v>
      </c>
      <c r="S95" s="105" t="s">
        <v>427</v>
      </c>
      <c r="T95" s="105" t="s">
        <v>1433</v>
      </c>
      <c r="U95" s="122" t="s">
        <v>52</v>
      </c>
      <c r="V95" s="123">
        <v>1</v>
      </c>
      <c r="W95" s="122" t="s">
        <v>124</v>
      </c>
      <c r="X95" s="123">
        <v>0.4</v>
      </c>
      <c r="Y95" s="66" t="s">
        <v>409</v>
      </c>
      <c r="Z95" s="105" t="s">
        <v>1451</v>
      </c>
      <c r="AA95" s="122" t="s">
        <v>144</v>
      </c>
      <c r="AB95" s="127">
        <v>6.0505200000000009E-2</v>
      </c>
      <c r="AC95" s="122" t="s">
        <v>145</v>
      </c>
      <c r="AD95" s="127">
        <v>0.16875000000000001</v>
      </c>
      <c r="AE95" s="66" t="s">
        <v>376</v>
      </c>
      <c r="AF95" s="105" t="s">
        <v>867</v>
      </c>
      <c r="AG95" s="120" t="s">
        <v>378</v>
      </c>
      <c r="AH95" s="105" t="s">
        <v>379</v>
      </c>
      <c r="AI95" s="105" t="s">
        <v>379</v>
      </c>
      <c r="AJ95" s="105" t="s">
        <v>363</v>
      </c>
      <c r="AK95" s="105" t="s">
        <v>363</v>
      </c>
      <c r="AL95" s="105" t="s">
        <v>379</v>
      </c>
      <c r="AM95" s="105" t="s">
        <v>379</v>
      </c>
      <c r="AN95" s="105" t="s">
        <v>1452</v>
      </c>
      <c r="AO95" s="105" t="s">
        <v>1453</v>
      </c>
      <c r="AP95" s="105" t="s">
        <v>1454</v>
      </c>
      <c r="AQ95" s="106">
        <v>45261</v>
      </c>
      <c r="AR95" s="107" t="s">
        <v>556</v>
      </c>
      <c r="AS95" s="108" t="s">
        <v>1455</v>
      </c>
      <c r="AT95" s="109"/>
      <c r="AU95" s="110"/>
      <c r="AV95" s="111"/>
      <c r="AW95" s="109"/>
      <c r="AX95" s="107"/>
      <c r="AY95" s="108"/>
      <c r="AZ95" s="109"/>
      <c r="BA95" s="110"/>
      <c r="BB95" s="111"/>
      <c r="BC95" s="109"/>
      <c r="BD95" s="107"/>
      <c r="BE95" s="108"/>
      <c r="BF95" s="109"/>
      <c r="BG95" s="110"/>
      <c r="BH95" s="111"/>
      <c r="BI95" s="109"/>
      <c r="BJ95" s="107"/>
      <c r="BK95" s="108"/>
      <c r="BL95" s="109"/>
      <c r="BM95" s="110"/>
      <c r="BN95" s="111"/>
      <c r="BO95" s="109"/>
      <c r="BP95" s="107"/>
      <c r="BQ95" s="108"/>
      <c r="BR95" s="109"/>
      <c r="BS95" s="110"/>
      <c r="BT95" s="111"/>
      <c r="BU95" s="109"/>
      <c r="BV95" s="107"/>
      <c r="BW95" s="108"/>
      <c r="BX95" s="109"/>
      <c r="BY95" s="110"/>
      <c r="BZ95" s="112"/>
      <c r="CA95" s="2">
        <f t="shared" si="42"/>
        <v>33</v>
      </c>
      <c r="CB95" s="51" t="s">
        <v>1442</v>
      </c>
      <c r="CC95" s="51" t="s">
        <v>1443</v>
      </c>
      <c r="CD95" s="51" t="s">
        <v>1444</v>
      </c>
      <c r="CE95" s="51" t="s">
        <v>388</v>
      </c>
      <c r="CF95" s="51" t="s">
        <v>389</v>
      </c>
      <c r="CG95" s="51" t="s">
        <v>389</v>
      </c>
      <c r="CH95" s="51" t="s">
        <v>390</v>
      </c>
      <c r="CI95" s="51" t="s">
        <v>389</v>
      </c>
      <c r="CJ95" s="51" t="s">
        <v>392</v>
      </c>
      <c r="CK95" s="51"/>
      <c r="CL95" s="51" t="s">
        <v>392</v>
      </c>
      <c r="CM95" s="51" t="s">
        <v>392</v>
      </c>
      <c r="CN95" s="51" t="s">
        <v>392</v>
      </c>
      <c r="CO95" s="51" t="s">
        <v>392</v>
      </c>
      <c r="CP95" s="51" t="s">
        <v>392</v>
      </c>
      <c r="CQ95" s="51" t="s">
        <v>392</v>
      </c>
      <c r="CR95" s="51" t="s">
        <v>1445</v>
      </c>
      <c r="CS95" s="51" t="s">
        <v>392</v>
      </c>
      <c r="CT95" s="51" t="s">
        <v>392</v>
      </c>
      <c r="CU95" s="51" t="s">
        <v>392</v>
      </c>
      <c r="CV95" s="51" t="s">
        <v>392</v>
      </c>
      <c r="CW95" s="51" t="s">
        <v>392</v>
      </c>
      <c r="CX95" s="51" t="s">
        <v>392</v>
      </c>
      <c r="CZ95" s="102" t="str">
        <f t="shared" si="43"/>
        <v>Gestión de procesos</v>
      </c>
      <c r="DA95" s="152" t="str">
        <f t="shared" si="44"/>
        <v>Posibilidad de afectación económica (o presupuestal) por sanción de un ente de control, debido a fallas o deficiencias en el otorgamiento de la Atención o Ayuda Humanitaria Inmediata</v>
      </c>
      <c r="DB95" s="152"/>
      <c r="DC95" s="152"/>
      <c r="DD95" s="152"/>
      <c r="DE95" s="152"/>
      <c r="DF95" s="152"/>
      <c r="DG95" s="152"/>
      <c r="DH95" s="102" t="str">
        <f t="shared" si="45"/>
        <v>Alto</v>
      </c>
      <c r="DI95" s="102" t="str">
        <f t="shared" si="46"/>
        <v>Bajo</v>
      </c>
      <c r="DK95" s="98" t="e">
        <f>SUM(LEN(#REF!)-LEN(SUBSTITUTE(#REF!,"- Preventivo","")))/LEN("- Preventivo")</f>
        <v>#REF!</v>
      </c>
      <c r="DL95" s="98" t="e">
        <f t="shared" si="47"/>
        <v>#REF!</v>
      </c>
      <c r="DM95" s="98" t="e">
        <f>SUM(LEN(#REF!)-LEN(SUBSTITUTE(#REF!,"- Detectivo","")))/LEN("- Detectivo")</f>
        <v>#REF!</v>
      </c>
      <c r="DN95" s="98" t="e">
        <f t="shared" si="48"/>
        <v>#REF!</v>
      </c>
      <c r="DO95" s="98" t="e">
        <f>SUM(LEN(#REF!)-LEN(SUBSTITUTE(#REF!,"- Correctivo","")))/LEN("- Correctivo")</f>
        <v>#REF!</v>
      </c>
      <c r="DP95" s="98" t="e">
        <f t="shared" si="49"/>
        <v>#REF!</v>
      </c>
      <c r="DQ95" s="98" t="e">
        <f t="shared" si="57"/>
        <v>#REF!</v>
      </c>
      <c r="DR95" s="98" t="e">
        <f t="shared" si="50"/>
        <v>#REF!</v>
      </c>
      <c r="DS95" s="98" t="e">
        <f>SUM(LEN(#REF!)-LEN(SUBSTITUTE(#REF!,"- Documentado","")))/LEN("- Documentado")</f>
        <v>#REF!</v>
      </c>
      <c r="DT95" s="98" t="e">
        <f>SUM(LEN(#REF!)-LEN(SUBSTITUTE(#REF!,"- Documentado","")))/LEN("- Documentado")</f>
        <v>#REF!</v>
      </c>
      <c r="DU95" s="98" t="e">
        <f t="shared" si="51"/>
        <v>#REF!</v>
      </c>
      <c r="DV95" s="98" t="e">
        <f>SUM(LEN(#REF!)-LEN(SUBSTITUTE(#REF!,"- Continua","")))/LEN("- Continua")</f>
        <v>#REF!</v>
      </c>
      <c r="DW95" s="98" t="e">
        <f>SUM(LEN(#REF!)-LEN(SUBSTITUTE(#REF!,"- Continua","")))/LEN("- Continua")</f>
        <v>#REF!</v>
      </c>
      <c r="DX95" s="98" t="e">
        <f t="shared" si="52"/>
        <v>#REF!</v>
      </c>
      <c r="DY95" s="98" t="e">
        <f>SUM(LEN(#REF!)-LEN(SUBSTITUTE(#REF!,"- Con registro","")))/LEN("- Con registro")</f>
        <v>#REF!</v>
      </c>
      <c r="DZ95" s="98" t="e">
        <f>SUM(LEN(#REF!)-LEN(SUBSTITUTE(#REF!,"- Con registro","")))/LEN("- Con registro")</f>
        <v>#REF!</v>
      </c>
      <c r="EA95" s="98" t="e">
        <f t="shared" si="53"/>
        <v>#REF!</v>
      </c>
      <c r="EB95" s="101" t="e">
        <f t="shared" si="58"/>
        <v>#REF!</v>
      </c>
      <c r="EC95" s="101" t="e">
        <f t="shared" si="59"/>
        <v>#REF!</v>
      </c>
      <c r="ED95" s="129" t="e">
        <f t="shared" si="60"/>
        <v>#REF!</v>
      </c>
      <c r="EE95" s="149" t="e">
        <f t="shared" si="61"/>
        <v>#REF!</v>
      </c>
      <c r="EF95" s="149"/>
      <c r="EG95" s="149"/>
      <c r="EH95" s="149"/>
      <c r="EI95" s="149"/>
      <c r="EJ95" s="149"/>
      <c r="EK95" s="149"/>
      <c r="EL95" s="149"/>
      <c r="EM95" s="149"/>
      <c r="EN95" s="149"/>
      <c r="EP95" s="115">
        <f t="shared" si="62"/>
        <v>45261</v>
      </c>
      <c r="EQ95" s="116" t="str">
        <f t="shared" si="63"/>
        <v>13 de mayo de 2024</v>
      </c>
      <c r="ER95" s="98" t="str">
        <f t="shared" si="64"/>
        <v>Riesgos</v>
      </c>
      <c r="ES95" s="98" t="str">
        <f t="shared" si="54"/>
        <v>ID_268: Posibilidad de afectación económica (o presupuestal) por sanción de un ente de control, debido a fallas o deficiencias en el otorgamiento de la Atención o Ayuda Humanitaria Inmediata</v>
      </c>
      <c r="ET95" s="98" t="str">
        <f t="shared" si="55"/>
        <v>Ajuste en Identificación del riesgo
Análisis antes de controles
Establecimiento de controles
 en el Mapa de riesgos de Paz, Víctimas y Reconciliación</v>
      </c>
      <c r="EU95" s="98" t="str">
        <f t="shared" si="56"/>
        <v>Solicitud de cambio realizada y aprobada por la Oficina Consejería Distrital de Paz, Víctimas y Reconciliación a través del Aplicativo DARUMA</v>
      </c>
    </row>
    <row r="96" spans="1:151" ht="399.95" customHeight="1" x14ac:dyDescent="0.2">
      <c r="A96" s="120" t="s">
        <v>1423</v>
      </c>
      <c r="B96" s="105" t="s">
        <v>1424</v>
      </c>
      <c r="C96" s="105" t="s">
        <v>1425</v>
      </c>
      <c r="D96" s="120" t="s">
        <v>1656</v>
      </c>
      <c r="E96" s="121" t="s">
        <v>39</v>
      </c>
      <c r="F96" s="105" t="s">
        <v>1456</v>
      </c>
      <c r="G96" s="121">
        <v>269</v>
      </c>
      <c r="H96" s="121" t="s">
        <v>1655</v>
      </c>
      <c r="I96" s="104" t="s">
        <v>1457</v>
      </c>
      <c r="J96" s="120" t="s">
        <v>36</v>
      </c>
      <c r="K96" s="121" t="s">
        <v>365</v>
      </c>
      <c r="L96" s="105" t="s">
        <v>1635</v>
      </c>
      <c r="M96" s="111" t="s">
        <v>1458</v>
      </c>
      <c r="N96" s="105" t="s">
        <v>1459</v>
      </c>
      <c r="O96" s="105" t="s">
        <v>1460</v>
      </c>
      <c r="P96" s="105" t="s">
        <v>1431</v>
      </c>
      <c r="Q96" s="105" t="s">
        <v>371</v>
      </c>
      <c r="R96" s="105" t="s">
        <v>564</v>
      </c>
      <c r="S96" s="105" t="s">
        <v>427</v>
      </c>
      <c r="T96" s="105" t="s">
        <v>1433</v>
      </c>
      <c r="U96" s="122" t="s">
        <v>123</v>
      </c>
      <c r="V96" s="123">
        <v>0.4</v>
      </c>
      <c r="W96" s="122" t="s">
        <v>103</v>
      </c>
      <c r="X96" s="123">
        <v>0.6</v>
      </c>
      <c r="Y96" s="66" t="s">
        <v>86</v>
      </c>
      <c r="Z96" s="105" t="s">
        <v>1461</v>
      </c>
      <c r="AA96" s="122" t="s">
        <v>144</v>
      </c>
      <c r="AB96" s="127">
        <v>0.16799999999999998</v>
      </c>
      <c r="AC96" s="122" t="s">
        <v>124</v>
      </c>
      <c r="AD96" s="127">
        <v>0.25312499999999999</v>
      </c>
      <c r="AE96" s="66" t="s">
        <v>376</v>
      </c>
      <c r="AF96" s="105" t="s">
        <v>1462</v>
      </c>
      <c r="AG96" s="120" t="s">
        <v>378</v>
      </c>
      <c r="AH96" s="124" t="s">
        <v>379</v>
      </c>
      <c r="AI96" s="124" t="s">
        <v>379</v>
      </c>
      <c r="AJ96" s="124" t="s">
        <v>363</v>
      </c>
      <c r="AK96" s="124" t="s">
        <v>363</v>
      </c>
      <c r="AL96" s="124" t="s">
        <v>379</v>
      </c>
      <c r="AM96" s="124" t="s">
        <v>379</v>
      </c>
      <c r="AN96" s="105" t="s">
        <v>1463</v>
      </c>
      <c r="AO96" s="105" t="s">
        <v>1464</v>
      </c>
      <c r="AP96" s="105" t="s">
        <v>1465</v>
      </c>
      <c r="AQ96" s="106">
        <v>45261</v>
      </c>
      <c r="AR96" s="107" t="s">
        <v>570</v>
      </c>
      <c r="AS96" s="108" t="s">
        <v>1466</v>
      </c>
      <c r="AT96" s="109"/>
      <c r="AU96" s="110"/>
      <c r="AV96" s="111"/>
      <c r="AW96" s="109"/>
      <c r="AX96" s="107"/>
      <c r="AY96" s="108"/>
      <c r="AZ96" s="109"/>
      <c r="BA96" s="110"/>
      <c r="BB96" s="111"/>
      <c r="BC96" s="109"/>
      <c r="BD96" s="107"/>
      <c r="BE96" s="108"/>
      <c r="BF96" s="109"/>
      <c r="BG96" s="110"/>
      <c r="BH96" s="111"/>
      <c r="BI96" s="109"/>
      <c r="BJ96" s="107"/>
      <c r="BK96" s="108"/>
      <c r="BL96" s="109"/>
      <c r="BM96" s="110"/>
      <c r="BN96" s="111"/>
      <c r="BO96" s="109"/>
      <c r="BP96" s="107"/>
      <c r="BQ96" s="108"/>
      <c r="BR96" s="109"/>
      <c r="BS96" s="110"/>
      <c r="BT96" s="111"/>
      <c r="BU96" s="109"/>
      <c r="BV96" s="107"/>
      <c r="BW96" s="108"/>
      <c r="BX96" s="109"/>
      <c r="BY96" s="110"/>
      <c r="BZ96" s="112"/>
      <c r="CA96" s="2">
        <f t="shared" si="42"/>
        <v>33</v>
      </c>
      <c r="CB96" s="51" t="s">
        <v>1442</v>
      </c>
      <c r="CC96" s="51" t="s">
        <v>1443</v>
      </c>
      <c r="CD96" s="51" t="s">
        <v>1444</v>
      </c>
      <c r="CE96" s="51" t="s">
        <v>388</v>
      </c>
      <c r="CF96" s="51" t="s">
        <v>389</v>
      </c>
      <c r="CG96" s="51" t="s">
        <v>389</v>
      </c>
      <c r="CH96" s="51" t="s">
        <v>390</v>
      </c>
      <c r="CI96" s="51" t="s">
        <v>389</v>
      </c>
      <c r="CJ96" s="51" t="s">
        <v>392</v>
      </c>
      <c r="CK96" s="51"/>
      <c r="CL96" s="51" t="s">
        <v>392</v>
      </c>
      <c r="CM96" s="51" t="s">
        <v>417</v>
      </c>
      <c r="CN96" s="51" t="s">
        <v>392</v>
      </c>
      <c r="CO96" s="51" t="s">
        <v>392</v>
      </c>
      <c r="CP96" s="51" t="s">
        <v>392</v>
      </c>
      <c r="CQ96" s="51" t="s">
        <v>392</v>
      </c>
      <c r="CR96" s="51" t="s">
        <v>1467</v>
      </c>
      <c r="CS96" s="51" t="s">
        <v>392</v>
      </c>
      <c r="CT96" s="51" t="s">
        <v>392</v>
      </c>
      <c r="CU96" s="51" t="s">
        <v>392</v>
      </c>
      <c r="CV96" s="51" t="s">
        <v>392</v>
      </c>
      <c r="CW96" s="51" t="s">
        <v>392</v>
      </c>
      <c r="CX96" s="51" t="s">
        <v>392</v>
      </c>
      <c r="CZ96" s="102" t="str">
        <f t="shared" si="43"/>
        <v>Gestión de procesos</v>
      </c>
      <c r="DA96" s="152" t="str">
        <f t="shared" si="44"/>
        <v>Posibilidad de afectación reputacional por bajo nivel de implementación de la Política Pública de Víctimas en el Distrito Capital, debido a deficiencias en el seguimiento a la implementación del Plan de Acción Distrital a través del SDARIV</v>
      </c>
      <c r="DB96" s="152"/>
      <c r="DC96" s="152"/>
      <c r="DD96" s="152"/>
      <c r="DE96" s="152"/>
      <c r="DF96" s="152"/>
      <c r="DG96" s="152"/>
      <c r="DH96" s="102" t="str">
        <f t="shared" si="45"/>
        <v>Moderado</v>
      </c>
      <c r="DI96" s="102" t="str">
        <f t="shared" si="46"/>
        <v>Bajo</v>
      </c>
      <c r="DK96" s="98" t="e">
        <f>SUM(LEN(#REF!)-LEN(SUBSTITUTE(#REF!,"- Preventivo","")))/LEN("- Preventivo")</f>
        <v>#REF!</v>
      </c>
      <c r="DL96" s="98" t="e">
        <f t="shared" si="47"/>
        <v>#REF!</v>
      </c>
      <c r="DM96" s="98" t="e">
        <f>SUM(LEN(#REF!)-LEN(SUBSTITUTE(#REF!,"- Detectivo","")))/LEN("- Detectivo")</f>
        <v>#REF!</v>
      </c>
      <c r="DN96" s="98" t="e">
        <f t="shared" si="48"/>
        <v>#REF!</v>
      </c>
      <c r="DO96" s="98" t="e">
        <f>SUM(LEN(#REF!)-LEN(SUBSTITUTE(#REF!,"- Correctivo","")))/LEN("- Correctivo")</f>
        <v>#REF!</v>
      </c>
      <c r="DP96" s="98" t="e">
        <f t="shared" si="49"/>
        <v>#REF!</v>
      </c>
      <c r="DQ96" s="98" t="e">
        <f t="shared" si="57"/>
        <v>#REF!</v>
      </c>
      <c r="DR96" s="98" t="e">
        <f t="shared" si="50"/>
        <v>#REF!</v>
      </c>
      <c r="DS96" s="98" t="e">
        <f>SUM(LEN(#REF!)-LEN(SUBSTITUTE(#REF!,"- Documentado","")))/LEN("- Documentado")</f>
        <v>#REF!</v>
      </c>
      <c r="DT96" s="98" t="e">
        <f>SUM(LEN(#REF!)-LEN(SUBSTITUTE(#REF!,"- Documentado","")))/LEN("- Documentado")</f>
        <v>#REF!</v>
      </c>
      <c r="DU96" s="98" t="e">
        <f t="shared" si="51"/>
        <v>#REF!</v>
      </c>
      <c r="DV96" s="98" t="e">
        <f>SUM(LEN(#REF!)-LEN(SUBSTITUTE(#REF!,"- Continua","")))/LEN("- Continua")</f>
        <v>#REF!</v>
      </c>
      <c r="DW96" s="98" t="e">
        <f>SUM(LEN(#REF!)-LEN(SUBSTITUTE(#REF!,"- Continua","")))/LEN("- Continua")</f>
        <v>#REF!</v>
      </c>
      <c r="DX96" s="98" t="e">
        <f t="shared" si="52"/>
        <v>#REF!</v>
      </c>
      <c r="DY96" s="98" t="e">
        <f>SUM(LEN(#REF!)-LEN(SUBSTITUTE(#REF!,"- Con registro","")))/LEN("- Con registro")</f>
        <v>#REF!</v>
      </c>
      <c r="DZ96" s="98" t="e">
        <f>SUM(LEN(#REF!)-LEN(SUBSTITUTE(#REF!,"- Con registro","")))/LEN("- Con registro")</f>
        <v>#REF!</v>
      </c>
      <c r="EA96" s="98" t="e">
        <f t="shared" si="53"/>
        <v>#REF!</v>
      </c>
      <c r="EB96" s="101" t="e">
        <f t="shared" si="58"/>
        <v>#REF!</v>
      </c>
      <c r="EC96" s="101" t="e">
        <f t="shared" si="59"/>
        <v>#REF!</v>
      </c>
      <c r="ED96" s="129" t="e">
        <f t="shared" si="60"/>
        <v>#REF!</v>
      </c>
      <c r="EE96" s="149" t="e">
        <f t="shared" si="61"/>
        <v>#REF!</v>
      </c>
      <c r="EF96" s="149"/>
      <c r="EG96" s="149"/>
      <c r="EH96" s="149"/>
      <c r="EI96" s="149"/>
      <c r="EJ96" s="149"/>
      <c r="EK96" s="149"/>
      <c r="EL96" s="149"/>
      <c r="EM96" s="149"/>
      <c r="EN96" s="149"/>
      <c r="EP96" s="115">
        <f t="shared" si="62"/>
        <v>45261</v>
      </c>
      <c r="EQ96" s="116" t="str">
        <f t="shared" si="63"/>
        <v>13 de mayo de 2024</v>
      </c>
      <c r="ER96" s="98" t="str">
        <f t="shared" si="64"/>
        <v>Riesgos</v>
      </c>
      <c r="ES96" s="98" t="str">
        <f t="shared" si="54"/>
        <v>ID_269: Posibilidad de afectación reputacional por bajo nivel de implementación de la Política Pública de Víctimas en el Distrito Capital, debido a deficiencias en el seguimiento a la implementación del Plan de Acción Distrital a través del SDARIV</v>
      </c>
      <c r="ET96" s="98" t="str">
        <f t="shared" si="55"/>
        <v>Ajuste en Identificación del riesgo
 en el Mapa de riesgos de Paz, Víctimas y Reconciliación</v>
      </c>
      <c r="EU96" s="98" t="str">
        <f t="shared" si="56"/>
        <v>Solicitud de cambio realizada y aprobada por la Oficina Consejería Distrital de Paz, Víctimas y Reconciliación a través del Aplicativo DARUMA</v>
      </c>
    </row>
    <row r="97" spans="1:151" ht="399.95" customHeight="1" x14ac:dyDescent="0.2">
      <c r="A97" s="120" t="s">
        <v>239</v>
      </c>
      <c r="B97" s="105" t="s">
        <v>1468</v>
      </c>
      <c r="C97" s="105" t="s">
        <v>1469</v>
      </c>
      <c r="D97" s="120" t="s">
        <v>1470</v>
      </c>
      <c r="E97" s="121" t="s">
        <v>1471</v>
      </c>
      <c r="F97" s="105" t="s">
        <v>1472</v>
      </c>
      <c r="G97" s="121">
        <v>256</v>
      </c>
      <c r="H97" s="121" t="s">
        <v>1632</v>
      </c>
      <c r="I97" s="104" t="s">
        <v>1473</v>
      </c>
      <c r="J97" s="120" t="s">
        <v>248</v>
      </c>
      <c r="K97" s="121" t="s">
        <v>1474</v>
      </c>
      <c r="L97" s="105" t="s">
        <v>240</v>
      </c>
      <c r="M97" s="126" t="s">
        <v>1475</v>
      </c>
      <c r="N97" s="105" t="s">
        <v>1476</v>
      </c>
      <c r="O97" s="105" t="s">
        <v>1477</v>
      </c>
      <c r="P97" s="105" t="s">
        <v>370</v>
      </c>
      <c r="Q97" s="105" t="s">
        <v>371</v>
      </c>
      <c r="R97" s="105" t="s">
        <v>489</v>
      </c>
      <c r="S97" s="105" t="s">
        <v>427</v>
      </c>
      <c r="T97" s="105" t="s">
        <v>239</v>
      </c>
      <c r="U97" s="122" t="s">
        <v>102</v>
      </c>
      <c r="V97" s="123">
        <v>0.6</v>
      </c>
      <c r="W97" s="122" t="s">
        <v>103</v>
      </c>
      <c r="X97" s="123">
        <v>0.6</v>
      </c>
      <c r="Y97" s="66" t="s">
        <v>86</v>
      </c>
      <c r="Z97" s="105" t="s">
        <v>1478</v>
      </c>
      <c r="AA97" s="122" t="s">
        <v>144</v>
      </c>
      <c r="AB97" s="127">
        <v>0.1512</v>
      </c>
      <c r="AC97" s="122" t="s">
        <v>124</v>
      </c>
      <c r="AD97" s="127">
        <v>0.33749999999999997</v>
      </c>
      <c r="AE97" s="66" t="s">
        <v>376</v>
      </c>
      <c r="AF97" s="105" t="s">
        <v>1479</v>
      </c>
      <c r="AG97" s="120" t="s">
        <v>378</v>
      </c>
      <c r="AH97" s="105" t="s">
        <v>379</v>
      </c>
      <c r="AI97" s="105" t="s">
        <v>379</v>
      </c>
      <c r="AJ97" s="105" t="s">
        <v>363</v>
      </c>
      <c r="AK97" s="105" t="s">
        <v>363</v>
      </c>
      <c r="AL97" s="105" t="s">
        <v>379</v>
      </c>
      <c r="AM97" s="105" t="s">
        <v>379</v>
      </c>
      <c r="AN97" s="105" t="s">
        <v>1480</v>
      </c>
      <c r="AO97" s="105" t="s">
        <v>1481</v>
      </c>
      <c r="AP97" s="105" t="s">
        <v>1482</v>
      </c>
      <c r="AQ97" s="106">
        <v>45246</v>
      </c>
      <c r="AR97" s="107" t="s">
        <v>570</v>
      </c>
      <c r="AS97" s="108" t="s">
        <v>1483</v>
      </c>
      <c r="AT97" s="109"/>
      <c r="AU97" s="110"/>
      <c r="AV97" s="111"/>
      <c r="AW97" s="109"/>
      <c r="AX97" s="107"/>
      <c r="AY97" s="108"/>
      <c r="AZ97" s="109"/>
      <c r="BA97" s="110"/>
      <c r="BB97" s="111"/>
      <c r="BC97" s="109"/>
      <c r="BD97" s="107"/>
      <c r="BE97" s="108"/>
      <c r="BF97" s="109"/>
      <c r="BG97" s="110"/>
      <c r="BH97" s="111"/>
      <c r="BI97" s="109"/>
      <c r="BJ97" s="107"/>
      <c r="BK97" s="108"/>
      <c r="BL97" s="109"/>
      <c r="BM97" s="110"/>
      <c r="BN97" s="111"/>
      <c r="BO97" s="109"/>
      <c r="BP97" s="107"/>
      <c r="BQ97" s="108"/>
      <c r="BR97" s="109"/>
      <c r="BS97" s="110"/>
      <c r="BT97" s="111"/>
      <c r="BU97" s="109"/>
      <c r="BV97" s="107"/>
      <c r="BW97" s="108"/>
      <c r="BX97" s="109"/>
      <c r="BY97" s="110"/>
      <c r="BZ97" s="112"/>
      <c r="CA97" s="2">
        <f t="shared" si="42"/>
        <v>33</v>
      </c>
      <c r="CB97" s="51" t="s">
        <v>1484</v>
      </c>
      <c r="CC97" s="51" t="s">
        <v>1485</v>
      </c>
      <c r="CD97" s="51" t="s">
        <v>1486</v>
      </c>
      <c r="CE97" s="51" t="s">
        <v>388</v>
      </c>
      <c r="CF97" s="51" t="s">
        <v>389</v>
      </c>
      <c r="CG97" s="51" t="s">
        <v>389</v>
      </c>
      <c r="CH97" s="51" t="s">
        <v>439</v>
      </c>
      <c r="CI97" s="51" t="s">
        <v>389</v>
      </c>
      <c r="CJ97" s="51" t="s">
        <v>392</v>
      </c>
      <c r="CK97" s="51"/>
      <c r="CL97" s="51" t="s">
        <v>392</v>
      </c>
      <c r="CM97" s="51" t="s">
        <v>392</v>
      </c>
      <c r="CN97" s="51" t="s">
        <v>392</v>
      </c>
      <c r="CO97" s="51" t="s">
        <v>392</v>
      </c>
      <c r="CP97" s="51" t="s">
        <v>392</v>
      </c>
      <c r="CQ97" s="51" t="s">
        <v>392</v>
      </c>
      <c r="CR97" s="51" t="s">
        <v>1487</v>
      </c>
      <c r="CS97" s="51" t="s">
        <v>392</v>
      </c>
      <c r="CT97" s="51" t="s">
        <v>392</v>
      </c>
      <c r="CU97" s="51" t="s">
        <v>392</v>
      </c>
      <c r="CV97" s="51" t="s">
        <v>392</v>
      </c>
      <c r="CW97" s="51" t="s">
        <v>392</v>
      </c>
      <c r="CX97" s="51" t="s">
        <v>392</v>
      </c>
      <c r="CZ97" s="102" t="str">
        <f t="shared" si="43"/>
        <v>Proyecto de inversión</v>
      </c>
      <c r="DA97" s="152" t="str">
        <f t="shared" si="44"/>
        <v>Posibilidad de afectación reputacional por pérdida de la credibilidad ante las entidades y organismos distritales, debido a fallas al estructurar, articular y orientar la implementación de estrategias</v>
      </c>
      <c r="DB97" s="152"/>
      <c r="DC97" s="152"/>
      <c r="DD97" s="152"/>
      <c r="DE97" s="152"/>
      <c r="DF97" s="152"/>
      <c r="DG97" s="152"/>
      <c r="DH97" s="102" t="str">
        <f t="shared" si="45"/>
        <v>Moderado</v>
      </c>
      <c r="DI97" s="102" t="str">
        <f t="shared" si="46"/>
        <v>Bajo</v>
      </c>
      <c r="DK97" s="98" t="e">
        <f>SUM(LEN(#REF!)-LEN(SUBSTITUTE(#REF!,"- Preventivo","")))/LEN("- Preventivo")</f>
        <v>#REF!</v>
      </c>
      <c r="DL97" s="98" t="e">
        <f t="shared" si="47"/>
        <v>#REF!</v>
      </c>
      <c r="DM97" s="98" t="e">
        <f>SUM(LEN(#REF!)-LEN(SUBSTITUTE(#REF!,"- Detectivo","")))/LEN("- Detectivo")</f>
        <v>#REF!</v>
      </c>
      <c r="DN97" s="98" t="e">
        <f t="shared" si="48"/>
        <v>#REF!</v>
      </c>
      <c r="DO97" s="98" t="e">
        <f>SUM(LEN(#REF!)-LEN(SUBSTITUTE(#REF!,"- Correctivo","")))/LEN("- Correctivo")</f>
        <v>#REF!</v>
      </c>
      <c r="DP97" s="98" t="e">
        <f t="shared" si="49"/>
        <v>#REF!</v>
      </c>
      <c r="DQ97" s="98" t="e">
        <f t="shared" si="57"/>
        <v>#REF!</v>
      </c>
      <c r="DR97" s="98" t="e">
        <f t="shared" si="50"/>
        <v>#REF!</v>
      </c>
      <c r="DS97" s="98" t="e">
        <f>SUM(LEN(#REF!)-LEN(SUBSTITUTE(#REF!,"- Documentado","")))/LEN("- Documentado")</f>
        <v>#REF!</v>
      </c>
      <c r="DT97" s="98" t="e">
        <f>SUM(LEN(#REF!)-LEN(SUBSTITUTE(#REF!,"- Documentado","")))/LEN("- Documentado")</f>
        <v>#REF!</v>
      </c>
      <c r="DU97" s="98" t="e">
        <f t="shared" si="51"/>
        <v>#REF!</v>
      </c>
      <c r="DV97" s="98" t="e">
        <f>SUM(LEN(#REF!)-LEN(SUBSTITUTE(#REF!,"- Continua","")))/LEN("- Continua")</f>
        <v>#REF!</v>
      </c>
      <c r="DW97" s="98" t="e">
        <f>SUM(LEN(#REF!)-LEN(SUBSTITUTE(#REF!,"- Continua","")))/LEN("- Continua")</f>
        <v>#REF!</v>
      </c>
      <c r="DX97" s="98" t="e">
        <f t="shared" si="52"/>
        <v>#REF!</v>
      </c>
      <c r="DY97" s="98" t="e">
        <f>SUM(LEN(#REF!)-LEN(SUBSTITUTE(#REF!,"- Con registro","")))/LEN("- Con registro")</f>
        <v>#REF!</v>
      </c>
      <c r="DZ97" s="98" t="e">
        <f>SUM(LEN(#REF!)-LEN(SUBSTITUTE(#REF!,"- Con registro","")))/LEN("- Con registro")</f>
        <v>#REF!</v>
      </c>
      <c r="EA97" s="98" t="e">
        <f t="shared" si="53"/>
        <v>#REF!</v>
      </c>
      <c r="EB97" s="101" t="e">
        <f t="shared" si="58"/>
        <v>#REF!</v>
      </c>
      <c r="EC97" s="101" t="e">
        <f t="shared" si="59"/>
        <v>#REF!</v>
      </c>
      <c r="ED97" s="129" t="e">
        <f t="shared" si="60"/>
        <v>#REF!</v>
      </c>
      <c r="EE97" s="149" t="e">
        <f t="shared" si="61"/>
        <v>#REF!</v>
      </c>
      <c r="EF97" s="149"/>
      <c r="EG97" s="149"/>
      <c r="EH97" s="149"/>
      <c r="EI97" s="149"/>
      <c r="EJ97" s="149"/>
      <c r="EK97" s="149"/>
      <c r="EL97" s="149"/>
      <c r="EM97" s="149"/>
      <c r="EN97" s="149"/>
      <c r="EP97" s="115">
        <f t="shared" si="62"/>
        <v>45246</v>
      </c>
      <c r="EQ97" s="116" t="str">
        <f t="shared" si="63"/>
        <v>13 de mayo de 2024</v>
      </c>
      <c r="ER97" s="98" t="str">
        <f t="shared" si="64"/>
        <v>Riesgos</v>
      </c>
      <c r="ES97" s="98" t="str">
        <f t="shared" si="54"/>
        <v>ID_256: Posibilidad de afectación reputacional por pérdida de la credibilidad ante las entidades y organismos distritales, debido a fallas al estructurar, articular y orientar la implementación de estrategias</v>
      </c>
      <c r="ET97" s="98" t="str">
        <f t="shared" si="55"/>
        <v>Ajuste en Identificación del riesgo
 en el Mapa de riesgos de 7868 Desarrollo institucional para una gestión pública eficiente</v>
      </c>
      <c r="EU97" s="98" t="str">
        <f t="shared" si="56"/>
        <v>Solicitud de cambio realizada y aprobada por la Subsecretaría Distrital de Fortalecimiento Institucional a través del Aplicativo DARUMA</v>
      </c>
    </row>
    <row r="98" spans="1:151" ht="399.95" customHeight="1" x14ac:dyDescent="0.2">
      <c r="A98" s="120" t="s">
        <v>239</v>
      </c>
      <c r="B98" s="105" t="s">
        <v>1468</v>
      </c>
      <c r="C98" s="105" t="s">
        <v>1469</v>
      </c>
      <c r="D98" s="120" t="s">
        <v>1470</v>
      </c>
      <c r="E98" s="121" t="s">
        <v>1471</v>
      </c>
      <c r="F98" s="105" t="s">
        <v>1488</v>
      </c>
      <c r="G98" s="121">
        <v>258</v>
      </c>
      <c r="H98" s="121" t="s">
        <v>1643</v>
      </c>
      <c r="I98" s="104" t="s">
        <v>1489</v>
      </c>
      <c r="J98" s="120" t="s">
        <v>248</v>
      </c>
      <c r="K98" s="121" t="s">
        <v>1474</v>
      </c>
      <c r="L98" s="105" t="s">
        <v>240</v>
      </c>
      <c r="M98" s="126" t="s">
        <v>1490</v>
      </c>
      <c r="N98" s="105" t="s">
        <v>1491</v>
      </c>
      <c r="O98" s="105" t="s">
        <v>1492</v>
      </c>
      <c r="P98" s="105" t="s">
        <v>370</v>
      </c>
      <c r="Q98" s="105" t="s">
        <v>371</v>
      </c>
      <c r="R98" s="105" t="s">
        <v>489</v>
      </c>
      <c r="S98" s="105" t="s">
        <v>427</v>
      </c>
      <c r="T98" s="105" t="s">
        <v>239</v>
      </c>
      <c r="U98" s="122" t="s">
        <v>102</v>
      </c>
      <c r="V98" s="123">
        <v>0.6</v>
      </c>
      <c r="W98" s="122" t="s">
        <v>103</v>
      </c>
      <c r="X98" s="123">
        <v>0.6</v>
      </c>
      <c r="Y98" s="66" t="s">
        <v>86</v>
      </c>
      <c r="Z98" s="105" t="s">
        <v>1493</v>
      </c>
      <c r="AA98" s="122" t="s">
        <v>144</v>
      </c>
      <c r="AB98" s="127">
        <v>9.0719999999999995E-2</v>
      </c>
      <c r="AC98" s="122" t="s">
        <v>124</v>
      </c>
      <c r="AD98" s="127">
        <v>0.33749999999999997</v>
      </c>
      <c r="AE98" s="66" t="s">
        <v>376</v>
      </c>
      <c r="AF98" s="105" t="s">
        <v>1494</v>
      </c>
      <c r="AG98" s="120" t="s">
        <v>378</v>
      </c>
      <c r="AH98" s="105" t="s">
        <v>379</v>
      </c>
      <c r="AI98" s="105" t="s">
        <v>379</v>
      </c>
      <c r="AJ98" s="105" t="s">
        <v>363</v>
      </c>
      <c r="AK98" s="105" t="s">
        <v>363</v>
      </c>
      <c r="AL98" s="105" t="s">
        <v>379</v>
      </c>
      <c r="AM98" s="105" t="s">
        <v>379</v>
      </c>
      <c r="AN98" s="105" t="s">
        <v>1495</v>
      </c>
      <c r="AO98" s="105" t="s">
        <v>1481</v>
      </c>
      <c r="AP98" s="105" t="s">
        <v>1496</v>
      </c>
      <c r="AQ98" s="106">
        <v>45246</v>
      </c>
      <c r="AR98" s="107" t="s">
        <v>570</v>
      </c>
      <c r="AS98" s="108" t="s">
        <v>1483</v>
      </c>
      <c r="AT98" s="109"/>
      <c r="AU98" s="110"/>
      <c r="AV98" s="111"/>
      <c r="AW98" s="109"/>
      <c r="AX98" s="107"/>
      <c r="AY98" s="108"/>
      <c r="AZ98" s="109"/>
      <c r="BA98" s="110"/>
      <c r="BB98" s="111"/>
      <c r="BC98" s="109"/>
      <c r="BD98" s="107"/>
      <c r="BE98" s="108"/>
      <c r="BF98" s="109"/>
      <c r="BG98" s="110"/>
      <c r="BH98" s="111"/>
      <c r="BI98" s="109"/>
      <c r="BJ98" s="107"/>
      <c r="BK98" s="108"/>
      <c r="BL98" s="109"/>
      <c r="BM98" s="110"/>
      <c r="BN98" s="111"/>
      <c r="BO98" s="109"/>
      <c r="BP98" s="107"/>
      <c r="BQ98" s="108"/>
      <c r="BR98" s="109"/>
      <c r="BS98" s="110"/>
      <c r="BT98" s="111"/>
      <c r="BU98" s="109"/>
      <c r="BV98" s="107"/>
      <c r="BW98" s="108"/>
      <c r="BX98" s="109"/>
      <c r="BY98" s="110"/>
      <c r="BZ98" s="112"/>
      <c r="CA98" s="2">
        <f t="shared" si="42"/>
        <v>33</v>
      </c>
      <c r="CB98" s="51" t="s">
        <v>1484</v>
      </c>
      <c r="CC98" s="51" t="s">
        <v>1485</v>
      </c>
      <c r="CD98" s="51" t="s">
        <v>1486</v>
      </c>
      <c r="CE98" s="51" t="s">
        <v>388</v>
      </c>
      <c r="CF98" s="51" t="s">
        <v>389</v>
      </c>
      <c r="CG98" s="51" t="s">
        <v>389</v>
      </c>
      <c r="CH98" s="51" t="s">
        <v>439</v>
      </c>
      <c r="CI98" s="51" t="s">
        <v>389</v>
      </c>
      <c r="CJ98" s="51" t="s">
        <v>392</v>
      </c>
      <c r="CK98" s="51"/>
      <c r="CL98" s="51" t="s">
        <v>392</v>
      </c>
      <c r="CM98" s="51" t="s">
        <v>392</v>
      </c>
      <c r="CN98" s="51" t="s">
        <v>392</v>
      </c>
      <c r="CO98" s="51" t="s">
        <v>392</v>
      </c>
      <c r="CP98" s="51" t="s">
        <v>392</v>
      </c>
      <c r="CQ98" s="51" t="s">
        <v>392</v>
      </c>
      <c r="CR98" s="51" t="s">
        <v>1487</v>
      </c>
      <c r="CS98" s="51" t="s">
        <v>392</v>
      </c>
      <c r="CT98" s="51" t="s">
        <v>392</v>
      </c>
      <c r="CU98" s="51" t="s">
        <v>392</v>
      </c>
      <c r="CV98" s="51" t="s">
        <v>392</v>
      </c>
      <c r="CW98" s="51" t="s">
        <v>392</v>
      </c>
      <c r="CX98" s="51" t="s">
        <v>392</v>
      </c>
      <c r="CZ98" s="102" t="str">
        <f t="shared" si="43"/>
        <v>Proyecto de inversión</v>
      </c>
      <c r="DA98" s="152" t="str">
        <f t="shared" si="44"/>
        <v>Posibilidad de afectación reputacional por pérdida de confianza de las entidades distritales, debido a que los productos y servicios del proyecto generen impactos adversos en la gestión para las entidades</v>
      </c>
      <c r="DB98" s="152"/>
      <c r="DC98" s="152"/>
      <c r="DD98" s="152"/>
      <c r="DE98" s="152"/>
      <c r="DF98" s="152"/>
      <c r="DG98" s="152"/>
      <c r="DH98" s="102" t="str">
        <f t="shared" si="45"/>
        <v>Moderado</v>
      </c>
      <c r="DI98" s="102" t="str">
        <f t="shared" si="46"/>
        <v>Bajo</v>
      </c>
      <c r="DK98" s="98" t="e">
        <f>SUM(LEN(#REF!)-LEN(SUBSTITUTE(#REF!,"- Preventivo","")))/LEN("- Preventivo")</f>
        <v>#REF!</v>
      </c>
      <c r="DL98" s="98" t="e">
        <f t="shared" si="47"/>
        <v>#REF!</v>
      </c>
      <c r="DM98" s="98" t="e">
        <f>SUM(LEN(#REF!)-LEN(SUBSTITUTE(#REF!,"- Detectivo","")))/LEN("- Detectivo")</f>
        <v>#REF!</v>
      </c>
      <c r="DN98" s="98" t="e">
        <f t="shared" si="48"/>
        <v>#REF!</v>
      </c>
      <c r="DO98" s="98" t="e">
        <f>SUM(LEN(#REF!)-LEN(SUBSTITUTE(#REF!,"- Correctivo","")))/LEN("- Correctivo")</f>
        <v>#REF!</v>
      </c>
      <c r="DP98" s="98" t="e">
        <f t="shared" si="49"/>
        <v>#REF!</v>
      </c>
      <c r="DQ98" s="98" t="e">
        <f t="shared" si="57"/>
        <v>#REF!</v>
      </c>
      <c r="DR98" s="98" t="e">
        <f t="shared" si="50"/>
        <v>#REF!</v>
      </c>
      <c r="DS98" s="98" t="e">
        <f>SUM(LEN(#REF!)-LEN(SUBSTITUTE(#REF!,"- Documentado","")))/LEN("- Documentado")</f>
        <v>#REF!</v>
      </c>
      <c r="DT98" s="98" t="e">
        <f>SUM(LEN(#REF!)-LEN(SUBSTITUTE(#REF!,"- Documentado","")))/LEN("- Documentado")</f>
        <v>#REF!</v>
      </c>
      <c r="DU98" s="98" t="e">
        <f t="shared" si="51"/>
        <v>#REF!</v>
      </c>
      <c r="DV98" s="98" t="e">
        <f>SUM(LEN(#REF!)-LEN(SUBSTITUTE(#REF!,"- Continua","")))/LEN("- Continua")</f>
        <v>#REF!</v>
      </c>
      <c r="DW98" s="98" t="e">
        <f>SUM(LEN(#REF!)-LEN(SUBSTITUTE(#REF!,"- Continua","")))/LEN("- Continua")</f>
        <v>#REF!</v>
      </c>
      <c r="DX98" s="98" t="e">
        <f t="shared" si="52"/>
        <v>#REF!</v>
      </c>
      <c r="DY98" s="98" t="e">
        <f>SUM(LEN(#REF!)-LEN(SUBSTITUTE(#REF!,"- Con registro","")))/LEN("- Con registro")</f>
        <v>#REF!</v>
      </c>
      <c r="DZ98" s="98" t="e">
        <f>SUM(LEN(#REF!)-LEN(SUBSTITUTE(#REF!,"- Con registro","")))/LEN("- Con registro")</f>
        <v>#REF!</v>
      </c>
      <c r="EA98" s="98" t="e">
        <f t="shared" si="53"/>
        <v>#REF!</v>
      </c>
      <c r="EB98" s="101" t="e">
        <f t="shared" si="58"/>
        <v>#REF!</v>
      </c>
      <c r="EC98" s="101" t="e">
        <f t="shared" si="59"/>
        <v>#REF!</v>
      </c>
      <c r="ED98" s="129" t="e">
        <f t="shared" si="60"/>
        <v>#REF!</v>
      </c>
      <c r="EE98" s="149" t="e">
        <f t="shared" si="61"/>
        <v>#REF!</v>
      </c>
      <c r="EF98" s="149"/>
      <c r="EG98" s="149"/>
      <c r="EH98" s="149"/>
      <c r="EI98" s="149"/>
      <c r="EJ98" s="149"/>
      <c r="EK98" s="149"/>
      <c r="EL98" s="149"/>
      <c r="EM98" s="149"/>
      <c r="EN98" s="149"/>
      <c r="EP98" s="115">
        <f t="shared" si="62"/>
        <v>45246</v>
      </c>
      <c r="EQ98" s="116" t="str">
        <f t="shared" si="63"/>
        <v>13 de mayo de 2024</v>
      </c>
      <c r="ER98" s="98" t="str">
        <f t="shared" si="64"/>
        <v>Riesgos</v>
      </c>
      <c r="ES98" s="98" t="str">
        <f t="shared" si="54"/>
        <v>ID_258: Posibilidad de afectación reputacional por pérdida de confianza de las entidades distritales, debido a que los productos y servicios del proyecto generen impactos adversos en la gestión para las entidades</v>
      </c>
      <c r="ET98" s="98" t="str">
        <f t="shared" si="55"/>
        <v>Ajuste en Identificación del riesgo
 en el Mapa de riesgos de 7868 Desarrollo institucional para una gestión pública eficiente</v>
      </c>
      <c r="EU98" s="98" t="str">
        <f t="shared" si="56"/>
        <v>Solicitud de cambio realizada y aprobada por la Subsecretaría Distrital de Fortalecimiento Institucional a través del Aplicativo DARUMA</v>
      </c>
    </row>
    <row r="99" spans="1:151" ht="399.95" customHeight="1" x14ac:dyDescent="0.2">
      <c r="A99" s="120" t="s">
        <v>239</v>
      </c>
      <c r="B99" s="105" t="s">
        <v>1468</v>
      </c>
      <c r="C99" s="105" t="s">
        <v>1469</v>
      </c>
      <c r="D99" s="120" t="s">
        <v>1470</v>
      </c>
      <c r="E99" s="121" t="s">
        <v>1471</v>
      </c>
      <c r="F99" s="105" t="s">
        <v>1497</v>
      </c>
      <c r="G99" s="121">
        <v>259</v>
      </c>
      <c r="H99" s="121" t="s">
        <v>1642</v>
      </c>
      <c r="I99" s="104" t="s">
        <v>1498</v>
      </c>
      <c r="J99" s="120" t="s">
        <v>248</v>
      </c>
      <c r="K99" s="121" t="s">
        <v>1474</v>
      </c>
      <c r="L99" s="105" t="s">
        <v>240</v>
      </c>
      <c r="M99" s="111" t="s">
        <v>1499</v>
      </c>
      <c r="N99" s="105" t="s">
        <v>1500</v>
      </c>
      <c r="O99" s="105" t="s">
        <v>1501</v>
      </c>
      <c r="P99" s="105" t="s">
        <v>370</v>
      </c>
      <c r="Q99" s="105" t="s">
        <v>371</v>
      </c>
      <c r="R99" s="105" t="s">
        <v>489</v>
      </c>
      <c r="S99" s="105" t="s">
        <v>427</v>
      </c>
      <c r="T99" s="105" t="s">
        <v>239</v>
      </c>
      <c r="U99" s="122" t="s">
        <v>123</v>
      </c>
      <c r="V99" s="123">
        <v>0.4</v>
      </c>
      <c r="W99" s="122" t="s">
        <v>103</v>
      </c>
      <c r="X99" s="123">
        <v>0.6</v>
      </c>
      <c r="Y99" s="66" t="s">
        <v>86</v>
      </c>
      <c r="Z99" s="105" t="s">
        <v>1502</v>
      </c>
      <c r="AA99" s="122" t="s">
        <v>144</v>
      </c>
      <c r="AB99" s="127">
        <v>0.16799999999999998</v>
      </c>
      <c r="AC99" s="122" t="s">
        <v>124</v>
      </c>
      <c r="AD99" s="127">
        <v>0.33749999999999997</v>
      </c>
      <c r="AE99" s="66" t="s">
        <v>376</v>
      </c>
      <c r="AF99" s="105" t="s">
        <v>1503</v>
      </c>
      <c r="AG99" s="120" t="s">
        <v>378</v>
      </c>
      <c r="AH99" s="105" t="s">
        <v>379</v>
      </c>
      <c r="AI99" s="105" t="s">
        <v>379</v>
      </c>
      <c r="AJ99" s="105" t="s">
        <v>363</v>
      </c>
      <c r="AK99" s="105" t="s">
        <v>363</v>
      </c>
      <c r="AL99" s="105" t="s">
        <v>379</v>
      </c>
      <c r="AM99" s="105" t="s">
        <v>379</v>
      </c>
      <c r="AN99" s="105" t="s">
        <v>1504</v>
      </c>
      <c r="AO99" s="105" t="s">
        <v>1481</v>
      </c>
      <c r="AP99" s="105" t="s">
        <v>1505</v>
      </c>
      <c r="AQ99" s="106">
        <v>45246</v>
      </c>
      <c r="AR99" s="107" t="s">
        <v>570</v>
      </c>
      <c r="AS99" s="108" t="s">
        <v>1483</v>
      </c>
      <c r="AT99" s="109"/>
      <c r="AU99" s="110"/>
      <c r="AV99" s="111"/>
      <c r="AW99" s="109"/>
      <c r="AX99" s="107"/>
      <c r="AY99" s="108"/>
      <c r="AZ99" s="109"/>
      <c r="BA99" s="110"/>
      <c r="BB99" s="111"/>
      <c r="BC99" s="109"/>
      <c r="BD99" s="107"/>
      <c r="BE99" s="108"/>
      <c r="BF99" s="109"/>
      <c r="BG99" s="110"/>
      <c r="BH99" s="111"/>
      <c r="BI99" s="109"/>
      <c r="BJ99" s="107"/>
      <c r="BK99" s="108"/>
      <c r="BL99" s="109"/>
      <c r="BM99" s="110"/>
      <c r="BN99" s="111"/>
      <c r="BO99" s="109"/>
      <c r="BP99" s="107"/>
      <c r="BQ99" s="108"/>
      <c r="BR99" s="109"/>
      <c r="BS99" s="110"/>
      <c r="BT99" s="111"/>
      <c r="BU99" s="109"/>
      <c r="BV99" s="107"/>
      <c r="BW99" s="108"/>
      <c r="BX99" s="109"/>
      <c r="BY99" s="110"/>
      <c r="BZ99" s="112"/>
      <c r="CA99" s="2">
        <f t="shared" si="42"/>
        <v>33</v>
      </c>
      <c r="CB99" s="51" t="s">
        <v>1484</v>
      </c>
      <c r="CC99" s="51" t="s">
        <v>1485</v>
      </c>
      <c r="CD99" s="51" t="s">
        <v>1486</v>
      </c>
      <c r="CE99" s="51" t="s">
        <v>388</v>
      </c>
      <c r="CF99" s="51" t="s">
        <v>389</v>
      </c>
      <c r="CG99" s="51" t="s">
        <v>389</v>
      </c>
      <c r="CH99" s="51" t="s">
        <v>439</v>
      </c>
      <c r="CI99" s="51" t="s">
        <v>389</v>
      </c>
      <c r="CJ99" s="51" t="s">
        <v>392</v>
      </c>
      <c r="CK99" s="51"/>
      <c r="CL99" s="51" t="s">
        <v>392</v>
      </c>
      <c r="CM99" s="51" t="s">
        <v>392</v>
      </c>
      <c r="CN99" s="51" t="s">
        <v>392</v>
      </c>
      <c r="CO99" s="51" t="s">
        <v>392</v>
      </c>
      <c r="CP99" s="51" t="s">
        <v>392</v>
      </c>
      <c r="CQ99" s="51" t="s">
        <v>392</v>
      </c>
      <c r="CR99" s="51" t="s">
        <v>1487</v>
      </c>
      <c r="CS99" s="51" t="s">
        <v>392</v>
      </c>
      <c r="CT99" s="51" t="s">
        <v>392</v>
      </c>
      <c r="CU99" s="51" t="s">
        <v>392</v>
      </c>
      <c r="CV99" s="51" t="s">
        <v>392</v>
      </c>
      <c r="CW99" s="51" t="s">
        <v>392</v>
      </c>
      <c r="CX99" s="51" t="s">
        <v>392</v>
      </c>
      <c r="CZ99" s="102" t="str">
        <f t="shared" si="43"/>
        <v>Proyecto de inversión</v>
      </c>
      <c r="DA99" s="152" t="str">
        <f t="shared" si="44"/>
        <v>Posibilidad de afectación reputacional por incumplimiento en la ejecución de las actividades del proyecto, debido a una deficiente gestión en la planeación y seguimiento de las metas del proyecto</v>
      </c>
      <c r="DB99" s="152"/>
      <c r="DC99" s="152"/>
      <c r="DD99" s="152"/>
      <c r="DE99" s="152"/>
      <c r="DF99" s="152"/>
      <c r="DG99" s="152"/>
      <c r="DH99" s="102" t="str">
        <f t="shared" si="45"/>
        <v>Moderado</v>
      </c>
      <c r="DI99" s="102" t="str">
        <f t="shared" si="46"/>
        <v>Bajo</v>
      </c>
      <c r="DK99" s="98" t="e">
        <f>SUM(LEN(#REF!)-LEN(SUBSTITUTE(#REF!,"- Preventivo","")))/LEN("- Preventivo")</f>
        <v>#REF!</v>
      </c>
      <c r="DL99" s="98" t="e">
        <f t="shared" si="47"/>
        <v>#REF!</v>
      </c>
      <c r="DM99" s="98" t="e">
        <f>SUM(LEN(#REF!)-LEN(SUBSTITUTE(#REF!,"- Detectivo","")))/LEN("- Detectivo")</f>
        <v>#REF!</v>
      </c>
      <c r="DN99" s="98" t="e">
        <f t="shared" si="48"/>
        <v>#REF!</v>
      </c>
      <c r="DO99" s="98" t="e">
        <f>SUM(LEN(#REF!)-LEN(SUBSTITUTE(#REF!,"- Correctivo","")))/LEN("- Correctivo")</f>
        <v>#REF!</v>
      </c>
      <c r="DP99" s="98" t="e">
        <f t="shared" si="49"/>
        <v>#REF!</v>
      </c>
      <c r="DQ99" s="98" t="e">
        <f t="shared" si="57"/>
        <v>#REF!</v>
      </c>
      <c r="DR99" s="98" t="e">
        <f t="shared" si="50"/>
        <v>#REF!</v>
      </c>
      <c r="DS99" s="98" t="e">
        <f>SUM(LEN(#REF!)-LEN(SUBSTITUTE(#REF!,"- Documentado","")))/LEN("- Documentado")</f>
        <v>#REF!</v>
      </c>
      <c r="DT99" s="98" t="e">
        <f>SUM(LEN(#REF!)-LEN(SUBSTITUTE(#REF!,"- Documentado","")))/LEN("- Documentado")</f>
        <v>#REF!</v>
      </c>
      <c r="DU99" s="98" t="e">
        <f t="shared" si="51"/>
        <v>#REF!</v>
      </c>
      <c r="DV99" s="98" t="e">
        <f>SUM(LEN(#REF!)-LEN(SUBSTITUTE(#REF!,"- Continua","")))/LEN("- Continua")</f>
        <v>#REF!</v>
      </c>
      <c r="DW99" s="98" t="e">
        <f>SUM(LEN(#REF!)-LEN(SUBSTITUTE(#REF!,"- Continua","")))/LEN("- Continua")</f>
        <v>#REF!</v>
      </c>
      <c r="DX99" s="98" t="e">
        <f t="shared" si="52"/>
        <v>#REF!</v>
      </c>
      <c r="DY99" s="98" t="e">
        <f>SUM(LEN(#REF!)-LEN(SUBSTITUTE(#REF!,"- Con registro","")))/LEN("- Con registro")</f>
        <v>#REF!</v>
      </c>
      <c r="DZ99" s="98" t="e">
        <f>SUM(LEN(#REF!)-LEN(SUBSTITUTE(#REF!,"- Con registro","")))/LEN("- Con registro")</f>
        <v>#REF!</v>
      </c>
      <c r="EA99" s="98" t="e">
        <f t="shared" si="53"/>
        <v>#REF!</v>
      </c>
      <c r="EB99" s="101" t="e">
        <f t="shared" si="58"/>
        <v>#REF!</v>
      </c>
      <c r="EC99" s="101" t="e">
        <f t="shared" si="59"/>
        <v>#REF!</v>
      </c>
      <c r="ED99" s="129" t="e">
        <f t="shared" si="60"/>
        <v>#REF!</v>
      </c>
      <c r="EE99" s="149" t="e">
        <f t="shared" si="61"/>
        <v>#REF!</v>
      </c>
      <c r="EF99" s="149"/>
      <c r="EG99" s="149"/>
      <c r="EH99" s="149"/>
      <c r="EI99" s="149"/>
      <c r="EJ99" s="149"/>
      <c r="EK99" s="149"/>
      <c r="EL99" s="149"/>
      <c r="EM99" s="149"/>
      <c r="EN99" s="149"/>
      <c r="EP99" s="115">
        <f t="shared" si="62"/>
        <v>45246</v>
      </c>
      <c r="EQ99" s="116" t="str">
        <f t="shared" si="63"/>
        <v>13 de mayo de 2024</v>
      </c>
      <c r="ER99" s="98" t="str">
        <f t="shared" si="64"/>
        <v>Riesgos</v>
      </c>
      <c r="ES99" s="98" t="str">
        <f t="shared" si="54"/>
        <v>ID_259: Posibilidad de afectación reputacional por incumplimiento en la ejecución de las actividades del proyecto, debido a una deficiente gestión en la planeación y seguimiento de las metas del proyecto</v>
      </c>
      <c r="ET99" s="98" t="str">
        <f t="shared" si="55"/>
        <v>Ajuste en Identificación del riesgo
 en el Mapa de riesgos de 7868 Desarrollo institucional para una gestión pública eficiente</v>
      </c>
      <c r="EU99" s="98" t="str">
        <f t="shared" si="56"/>
        <v>Solicitud de cambio realizada y aprobada por la Subsecretaría Distrital de Fortalecimiento Institucional a través del Aplicativo DARUMA</v>
      </c>
    </row>
    <row r="100" spans="1:151" x14ac:dyDescent="0.2">
      <c r="AJ100" s="130"/>
    </row>
  </sheetData>
  <sheetProtection formatColumns="0" formatRows="0" autoFilter="0"/>
  <autoFilter ref="A11:EU99">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204">
    <mergeCell ref="EP2:EP4"/>
    <mergeCell ref="EQ2:EQ4"/>
    <mergeCell ref="ES2:ES4"/>
    <mergeCell ref="AG9:AP9"/>
    <mergeCell ref="AQ9:BZ10"/>
    <mergeCell ref="AH10:AM10"/>
    <mergeCell ref="A1:AE1"/>
    <mergeCell ref="M9:O10"/>
    <mergeCell ref="P9:T10"/>
    <mergeCell ref="U9:V9"/>
    <mergeCell ref="W9:Z10"/>
    <mergeCell ref="AA9:AF10"/>
    <mergeCell ref="A2:AE4"/>
    <mergeCell ref="A5:AE5"/>
    <mergeCell ref="CV10:CW10"/>
    <mergeCell ref="AN10:AP10"/>
    <mergeCell ref="CN10:CO10"/>
    <mergeCell ref="CP10:CQ10"/>
    <mergeCell ref="CL10:CM10"/>
    <mergeCell ref="CG10:CH10"/>
    <mergeCell ref="CD10:CE10"/>
    <mergeCell ref="CI10:CK10"/>
    <mergeCell ref="CR10:CS10"/>
    <mergeCell ref="CT10:CU10"/>
    <mergeCell ref="DA16:DG16"/>
    <mergeCell ref="DA17:DG17"/>
    <mergeCell ref="DA18:DG18"/>
    <mergeCell ref="DA19:DG19"/>
    <mergeCell ref="DA20:DG20"/>
    <mergeCell ref="DA11:DG11"/>
    <mergeCell ref="DA12:DG12"/>
    <mergeCell ref="DA13:DG13"/>
    <mergeCell ref="DA14:DG14"/>
    <mergeCell ref="DA15:DG15"/>
    <mergeCell ref="DA26:DG26"/>
    <mergeCell ref="DA27:DG27"/>
    <mergeCell ref="DA28:DG28"/>
    <mergeCell ref="DA29:DG29"/>
    <mergeCell ref="DA30:DG30"/>
    <mergeCell ref="DA21:DG21"/>
    <mergeCell ref="DA22:DG22"/>
    <mergeCell ref="DA23:DG23"/>
    <mergeCell ref="DA24:DG24"/>
    <mergeCell ref="DA25:DG25"/>
    <mergeCell ref="DA36:DG36"/>
    <mergeCell ref="DA37:DG37"/>
    <mergeCell ref="DA38:DG38"/>
    <mergeCell ref="DA39:DG39"/>
    <mergeCell ref="DA40:DG40"/>
    <mergeCell ref="DA31:DG31"/>
    <mergeCell ref="DA32:DG32"/>
    <mergeCell ref="DA33:DG33"/>
    <mergeCell ref="DA34:DG34"/>
    <mergeCell ref="DA35:DG35"/>
    <mergeCell ref="DA46:DG46"/>
    <mergeCell ref="DA47:DG47"/>
    <mergeCell ref="DA48:DG48"/>
    <mergeCell ref="DA49:DG49"/>
    <mergeCell ref="DA50:DG50"/>
    <mergeCell ref="DA41:DG41"/>
    <mergeCell ref="DA42:DG42"/>
    <mergeCell ref="DA43:DG43"/>
    <mergeCell ref="DA44:DG44"/>
    <mergeCell ref="DA45:DG45"/>
    <mergeCell ref="DA56:DG56"/>
    <mergeCell ref="DA57:DG57"/>
    <mergeCell ref="DA58:DG58"/>
    <mergeCell ref="DA59:DG59"/>
    <mergeCell ref="DA60:DG60"/>
    <mergeCell ref="DA51:DG51"/>
    <mergeCell ref="DA52:DG52"/>
    <mergeCell ref="DA53:DG53"/>
    <mergeCell ref="DA54:DG54"/>
    <mergeCell ref="DA55:DG55"/>
    <mergeCell ref="DA66:DG66"/>
    <mergeCell ref="DA67:DG67"/>
    <mergeCell ref="DA68:DG68"/>
    <mergeCell ref="DA69:DG69"/>
    <mergeCell ref="DA70:DG70"/>
    <mergeCell ref="DA61:DG61"/>
    <mergeCell ref="DA62:DG62"/>
    <mergeCell ref="DA63:DG63"/>
    <mergeCell ref="DA64:DG64"/>
    <mergeCell ref="DA65:DG65"/>
    <mergeCell ref="DA99:DG99"/>
    <mergeCell ref="DA90:DG90"/>
    <mergeCell ref="DA91:DG91"/>
    <mergeCell ref="DA92:DG92"/>
    <mergeCell ref="DA93:DG93"/>
    <mergeCell ref="DA94:DG94"/>
    <mergeCell ref="DA86:DG86"/>
    <mergeCell ref="DA87:DG87"/>
    <mergeCell ref="DA88:DG88"/>
    <mergeCell ref="DA89:DG89"/>
    <mergeCell ref="DK10:DR10"/>
    <mergeCell ref="EB11:EN11"/>
    <mergeCell ref="EE12:EN12"/>
    <mergeCell ref="EE13:EN13"/>
    <mergeCell ref="EE14:EN14"/>
    <mergeCell ref="DA95:DG95"/>
    <mergeCell ref="DA96:DG96"/>
    <mergeCell ref="DA97:DG97"/>
    <mergeCell ref="DA98:DG98"/>
    <mergeCell ref="DA81:DG81"/>
    <mergeCell ref="DA82:DG82"/>
    <mergeCell ref="DA83:DG83"/>
    <mergeCell ref="DA84:DG84"/>
    <mergeCell ref="DA85:DG85"/>
    <mergeCell ref="DA76:DG76"/>
    <mergeCell ref="DA77:DG77"/>
    <mergeCell ref="DA78:DG78"/>
    <mergeCell ref="DA79:DG79"/>
    <mergeCell ref="DA80:DG80"/>
    <mergeCell ref="DA71:DG71"/>
    <mergeCell ref="DA72:DG72"/>
    <mergeCell ref="DA73:DG73"/>
    <mergeCell ref="DA74:DG74"/>
    <mergeCell ref="DA75:DG75"/>
    <mergeCell ref="EE20:EN20"/>
    <mergeCell ref="EE21:EN21"/>
    <mergeCell ref="EE22:EN22"/>
    <mergeCell ref="EE23:EN23"/>
    <mergeCell ref="EE24:EN24"/>
    <mergeCell ref="EE15:EN15"/>
    <mergeCell ref="EE16:EN16"/>
    <mergeCell ref="EE17:EN17"/>
    <mergeCell ref="EE18:EN18"/>
    <mergeCell ref="EE19:EN19"/>
    <mergeCell ref="EE30:EN30"/>
    <mergeCell ref="EE31:EN31"/>
    <mergeCell ref="EE32:EN32"/>
    <mergeCell ref="EE33:EN33"/>
    <mergeCell ref="EE34:EN34"/>
    <mergeCell ref="EE25:EN25"/>
    <mergeCell ref="EE26:EN26"/>
    <mergeCell ref="EE27:EN27"/>
    <mergeCell ref="EE28:EN28"/>
    <mergeCell ref="EE29:EN29"/>
    <mergeCell ref="EE40:EN40"/>
    <mergeCell ref="EE41:EN41"/>
    <mergeCell ref="EE42:EN42"/>
    <mergeCell ref="EE43:EN43"/>
    <mergeCell ref="EE44:EN44"/>
    <mergeCell ref="EE35:EN35"/>
    <mergeCell ref="EE36:EN36"/>
    <mergeCell ref="EE37:EN37"/>
    <mergeCell ref="EE38:EN38"/>
    <mergeCell ref="EE39:EN39"/>
    <mergeCell ref="EE50:EN50"/>
    <mergeCell ref="EE51:EN51"/>
    <mergeCell ref="EE52:EN52"/>
    <mergeCell ref="EE53:EN53"/>
    <mergeCell ref="EE54:EN54"/>
    <mergeCell ref="EE45:EN45"/>
    <mergeCell ref="EE46:EN46"/>
    <mergeCell ref="EE47:EN47"/>
    <mergeCell ref="EE48:EN48"/>
    <mergeCell ref="EE49:EN49"/>
    <mergeCell ref="EE60:EN60"/>
    <mergeCell ref="EE61:EN61"/>
    <mergeCell ref="EE62:EN62"/>
    <mergeCell ref="EE63:EN63"/>
    <mergeCell ref="EE64:EN64"/>
    <mergeCell ref="EE55:EN55"/>
    <mergeCell ref="EE56:EN56"/>
    <mergeCell ref="EE57:EN57"/>
    <mergeCell ref="EE58:EN58"/>
    <mergeCell ref="EE59:EN59"/>
    <mergeCell ref="EE78:EN78"/>
    <mergeCell ref="EE79:EN79"/>
    <mergeCell ref="EE70:EN70"/>
    <mergeCell ref="EE71:EN71"/>
    <mergeCell ref="EE72:EN72"/>
    <mergeCell ref="EE73:EN73"/>
    <mergeCell ref="EE74:EN74"/>
    <mergeCell ref="EE65:EN65"/>
    <mergeCell ref="EE66:EN66"/>
    <mergeCell ref="EE67:EN67"/>
    <mergeCell ref="EE68:EN68"/>
    <mergeCell ref="EE69:EN69"/>
    <mergeCell ref="U6:AF6"/>
    <mergeCell ref="EE99:EN99"/>
    <mergeCell ref="EE94:EN94"/>
    <mergeCell ref="EE95:EN95"/>
    <mergeCell ref="EE96:EN96"/>
    <mergeCell ref="EE97:EN97"/>
    <mergeCell ref="EE98:EN98"/>
    <mergeCell ref="EE89:EN89"/>
    <mergeCell ref="EE90:EN90"/>
    <mergeCell ref="EE91:EN91"/>
    <mergeCell ref="EE92:EN92"/>
    <mergeCell ref="EE93:EN93"/>
    <mergeCell ref="EE85:EN85"/>
    <mergeCell ref="EE86:EN86"/>
    <mergeCell ref="EE87:EN87"/>
    <mergeCell ref="EE88:EN88"/>
    <mergeCell ref="EE80:EN80"/>
    <mergeCell ref="EE81:EN81"/>
    <mergeCell ref="EE82:EN82"/>
    <mergeCell ref="EE83:EN83"/>
    <mergeCell ref="EE84:EN84"/>
    <mergeCell ref="EE75:EN75"/>
    <mergeCell ref="EE76:EN76"/>
    <mergeCell ref="EE77:EN77"/>
  </mergeCells>
  <conditionalFormatting sqref="Y12:Y74 Y77:Y97">
    <cfRule type="cellIs" dxfId="35" priority="593" operator="equal">
      <formula>"Bajo"</formula>
    </cfRule>
    <cfRule type="cellIs" dxfId="34" priority="594" operator="equal">
      <formula>"Alto"</formula>
    </cfRule>
    <cfRule type="cellIs" dxfId="33" priority="595" operator="equal">
      <formula>"Extremo"</formula>
    </cfRule>
    <cfRule type="cellIs" dxfId="32" priority="596" operator="equal">
      <formula>"Moderado"</formula>
    </cfRule>
  </conditionalFormatting>
  <conditionalFormatting sqref="Y75:Y76">
    <cfRule type="cellIs" dxfId="31" priority="189" operator="equal">
      <formula>"Bajo"</formula>
    </cfRule>
    <cfRule type="cellIs" dxfId="30" priority="190" operator="equal">
      <formula>"Alto"</formula>
    </cfRule>
    <cfRule type="cellIs" dxfId="29" priority="191" operator="equal">
      <formula>"Extremo"</formula>
    </cfRule>
    <cfRule type="cellIs" dxfId="28" priority="192" operator="equal">
      <formula>"Moderado"</formula>
    </cfRule>
  </conditionalFormatting>
  <conditionalFormatting sqref="Y98:Y99">
    <cfRule type="cellIs" dxfId="27" priority="69" operator="equal">
      <formula>"Bajo"</formula>
    </cfRule>
    <cfRule type="cellIs" dxfId="26" priority="70" operator="equal">
      <formula>"Alto"</formula>
    </cfRule>
    <cfRule type="cellIs" dxfId="25" priority="71" operator="equal">
      <formula>"Extremo"</formula>
    </cfRule>
    <cfRule type="cellIs" dxfId="24" priority="72" operator="equal">
      <formula>"Moderado"</formula>
    </cfRule>
  </conditionalFormatting>
  <conditionalFormatting sqref="AE12:AE74 AE77:AE97">
    <cfRule type="cellIs" dxfId="23" priority="589" operator="equal">
      <formula>"Alto"</formula>
    </cfRule>
    <cfRule type="cellIs" dxfId="22" priority="590" operator="equal">
      <formula>"Moderado"</formula>
    </cfRule>
    <cfRule type="cellIs" dxfId="21" priority="591" operator="equal">
      <formula>"Extremo"</formula>
    </cfRule>
    <cfRule type="cellIs" dxfId="20" priority="592" operator="equal">
      <formula>"Bajo"</formula>
    </cfRule>
  </conditionalFormatting>
  <conditionalFormatting sqref="AE75:AE76">
    <cfRule type="cellIs" dxfId="19" priority="185" operator="equal">
      <formula>"Alto"</formula>
    </cfRule>
    <cfRule type="cellIs" dxfId="18" priority="186" operator="equal">
      <formula>"Moderado"</formula>
    </cfRule>
    <cfRule type="cellIs" dxfId="17" priority="187" operator="equal">
      <formula>"Extremo"</formula>
    </cfRule>
    <cfRule type="cellIs" dxfId="16" priority="188" operator="equal">
      <formula>"Bajo"</formula>
    </cfRule>
  </conditionalFormatting>
  <conditionalFormatting sqref="AE98:AE99">
    <cfRule type="cellIs" dxfId="15" priority="65" operator="equal">
      <formula>"Alto"</formula>
    </cfRule>
    <cfRule type="cellIs" dxfId="14" priority="66" operator="equal">
      <formula>"Moderado"</formula>
    </cfRule>
    <cfRule type="cellIs" dxfId="13" priority="67" operator="equal">
      <formula>"Extremo"</formula>
    </cfRule>
    <cfRule type="cellIs" dxfId="12" priority="68"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5</oddFooter>
  </headerFooter>
  <colBreaks count="2" manualBreakCount="2">
    <brk id="33" max="121" man="1"/>
    <brk id="75"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'C:\Users\Cesar Arcos\Desktop\Alcaldía Bogotá\Metodología riesgos Alcaldía\Instrumento\Formatos\2021\Nuevos\[2210111-FT-471 Mapa de riesgos del proceso o proyecto de inversión V6.xlsx]Datos'!#REF!</xm:f>
            <x14:dxf>
              <fill>
                <patternFill>
                  <bgColor rgb="FFFF0000"/>
                </patternFill>
              </fill>
            </x14:dxf>
          </x14:cfRule>
          <xm:sqref>Y12:Y74 AE12:AE74 Y77:Y97 AE77:AE97</xm:sqref>
        </x14:conditionalFormatting>
        <x14:conditionalFormatting xmlns:xm="http://schemas.microsoft.com/office/excel/2006/main">
          <x14:cfRule type="cellIs" priority="181" operator="equal" id="{66F524E9-866A-4934-A375-C3A6538F367D}">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'C:\Users\Cesar Arcos\Desktop\Alcaldía Bogotá\Metodología riesgos Alcaldía\Instrumento\Formatos\2021\Nuevos\[2210111-FT-471 Mapa de riesgos del proceso o proyecto de inversión V6.xlsx]Datos'!#REF!</xm:f>
            <x14:dxf>
              <fill>
                <patternFill>
                  <bgColor rgb="FFFF0000"/>
                </patternFill>
              </fill>
            </x14:dxf>
          </x14:cfRule>
          <xm:sqref>Y75:Y76 AE75:AE76</xm:sqref>
        </x14:conditionalFormatting>
        <x14:conditionalFormatting xmlns:xm="http://schemas.microsoft.com/office/excel/2006/main">
          <x14:cfRule type="cellIs" priority="61" operator="equal" id="{1F9331E3-EB79-40A5-9F4B-2AE0107D0E13}">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62" operator="equal" id="{865A5101-A0F2-49C5-8CBE-FCBE9705061F}">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63" operator="equal" id="{7F1AAAAF-FE11-4532-AC84-0AB60C6C3434}">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64" operator="equal" id="{30A11ABC-3A75-41CF-B37B-F36F774E80FD}">
            <xm:f>'C:\Users\Cesar Arcos\Desktop\Alcaldía Bogotá\Metodología riesgos Alcaldía\Instrumento\Formatos\2021\Nuevos\[2210111-FT-471 Mapa de riesgos del proceso o proyecto de inversión V6.xlsx]Datos'!#REF!</xm:f>
            <x14:dxf>
              <fill>
                <patternFill>
                  <bgColor rgb="FFFF0000"/>
                </patternFill>
              </fill>
            </x14:dxf>
          </x14:cfRule>
          <xm:sqref>Y98:Y99 AE98:AE99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28</vt:i4>
      </vt:variant>
    </vt:vector>
  </HeadingPairs>
  <TitlesOfParts>
    <vt:vector size="32" baseType="lpstr">
      <vt:lpstr>Datos</vt:lpstr>
      <vt:lpstr>Listas</vt:lpstr>
      <vt:lpstr>DinámicaTipología_Categoría</vt:lpstr>
      <vt:lpstr>Mapa_riesgos</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Sandra Patricia Ortiz Barrera</cp:lastModifiedBy>
  <cp:revision/>
  <dcterms:created xsi:type="dcterms:W3CDTF">2019-02-01T14:35:23Z</dcterms:created>
  <dcterms:modified xsi:type="dcterms:W3CDTF">2024-05-28T19:18:16Z</dcterms:modified>
  <cp:category/>
  <cp:contentStatus/>
</cp:coreProperties>
</file>