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updateLinks="never" codeName="ThisWorkbook" hidePivotFieldList="1" defaultThemeVersion="166925"/>
  <mc:AlternateContent xmlns:mc="http://schemas.openxmlformats.org/markup-compatibility/2006">
    <mc:Choice Requires="x15">
      <x15ac:absPath xmlns:x15ac="http://schemas.microsoft.com/office/spreadsheetml/2010/11/ac" url="C:\Users\Sandra Ortiz\OneDrive - Alcaldia Mayor De Bogotá\Sandra Ortiz\OneDrive - Alcaldia Mayor De Bogotá\Escritorio\Temporal\publicaciones riesgos\2025\"/>
    </mc:Choice>
  </mc:AlternateContent>
  <xr:revisionPtr revIDLastSave="0" documentId="13_ncr:20001_{FAE3E4D1-5205-46EB-9EFF-3B84B3F0B7FE}" xr6:coauthVersionLast="47" xr6:coauthVersionMax="47" xr10:uidLastSave="{00000000-0000-0000-0000-000000000000}"/>
  <bookViews>
    <workbookView xWindow="-120" yWindow="-120" windowWidth="20730" windowHeight="11040" tabRatio="924" firstSheet="3" activeTab="3" xr2:uid="{00000000-000D-0000-FFFF-FFFF00000000}"/>
  </bookViews>
  <sheets>
    <sheet name="Datos" sheetId="2" state="hidden" r:id="rId1"/>
    <sheet name="Listas" sheetId="46" state="hidden" r:id="rId2"/>
    <sheet name="DinámicaTipología_Categoría" sheetId="48" state="hidden" r:id="rId3"/>
    <sheet name="Mapa_riesgos" sheetId="41" r:id="rId4"/>
    <sheet name="Tipología_Categoría" sheetId="50" state="hidden" r:id="rId5"/>
    <sheet name="Procesos_riesgos" sheetId="51" state="hidden" r:id="rId6"/>
    <sheet name="Valoración Inicial" sheetId="56" state="hidden" r:id="rId7"/>
    <sheet name="Eficacia acciones" sheetId="49" state="hidden" r:id="rId8"/>
    <sheet name="Valoración Final" sheetId="57" state="hidden" r:id="rId9"/>
  </sheets>
  <externalReferences>
    <externalReference r:id="rId10"/>
    <externalReference r:id="rId11"/>
  </externalReferences>
  <definedNames>
    <definedName name="_xlnm._FilterDatabase" localSheetId="0" hidden="1">Datos!$C$1:$G$1</definedName>
    <definedName name="_xlnm._FilterDatabase" localSheetId="1" hidden="1">Listas!$B$1:$G$1</definedName>
    <definedName name="_xlnm._FilterDatabase" localSheetId="3" hidden="1">Mapa_riesgos!$A$11:$FA$102</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3">Mapa_riesgos!$A$1:$AV$102</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91029"/>
  <pivotCaches>
    <pivotCache cacheId="0" r:id="rId12"/>
    <pivotCache cacheId="1" r:id="rId13"/>
  </pivotCaches>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R91" i="41" l="1"/>
  <c r="DT91" i="41"/>
  <c r="DV91" i="41"/>
  <c r="DX91" i="41"/>
  <c r="EH91" i="41" s="1"/>
  <c r="EA91" i="41"/>
  <c r="ED91" i="41"/>
  <c r="EG91" i="41"/>
  <c r="EJ91" i="41" l="1"/>
  <c r="EI91" i="41"/>
  <c r="EV90" i="41" l="1"/>
  <c r="EW90" i="41" s="1"/>
  <c r="EX90" i="41" s="1"/>
  <c r="EV89" i="41"/>
  <c r="EW89" i="41" s="1"/>
  <c r="EX89" i="41" s="1"/>
  <c r="EV88" i="41"/>
  <c r="EW88" i="41" s="1"/>
  <c r="EX88" i="41" s="1"/>
  <c r="EV87" i="41"/>
  <c r="EW87" i="41" s="1"/>
  <c r="EX87" i="41" s="1"/>
  <c r="EV86" i="41"/>
  <c r="EW86" i="41" s="1"/>
  <c r="EX86" i="41" s="1"/>
  <c r="EV85" i="41"/>
  <c r="EW85" i="41" s="1"/>
  <c r="EX85" i="41" s="1"/>
  <c r="EV84" i="41"/>
  <c r="EW84" i="41" s="1"/>
  <c r="EX84" i="41" s="1"/>
  <c r="EV83" i="41"/>
  <c r="EW83" i="41" s="1"/>
  <c r="EX83" i="41" s="1"/>
  <c r="EV82" i="41"/>
  <c r="EW82" i="41" s="1"/>
  <c r="EX82" i="41" s="1"/>
  <c r="EV81" i="41"/>
  <c r="EW81" i="41" s="1"/>
  <c r="EX81" i="41" s="1"/>
  <c r="EV80" i="41"/>
  <c r="EW80" i="41" s="1"/>
  <c r="EX80" i="41" s="1"/>
  <c r="EV79" i="41"/>
  <c r="EW79" i="41" s="1"/>
  <c r="EX79" i="41" s="1"/>
  <c r="EV78" i="41"/>
  <c r="EW78" i="41" s="1"/>
  <c r="EX78" i="41" s="1"/>
  <c r="EV77" i="41"/>
  <c r="EW77" i="41" s="1"/>
  <c r="EX77" i="41" s="1"/>
  <c r="EV76" i="41"/>
  <c r="EW76" i="41" s="1"/>
  <c r="EX76" i="41" s="1"/>
  <c r="EV75" i="41"/>
  <c r="EW75" i="41" s="1"/>
  <c r="EX75" i="41" s="1"/>
  <c r="EV74" i="41"/>
  <c r="EW74" i="41" s="1"/>
  <c r="EX74" i="41" s="1"/>
  <c r="EV73" i="41"/>
  <c r="EW73" i="41" s="1"/>
  <c r="EX73" i="41" s="1"/>
  <c r="EV72" i="41"/>
  <c r="EW72" i="41" s="1"/>
  <c r="EX72" i="41" s="1"/>
  <c r="EV71" i="41"/>
  <c r="EW71" i="41" s="1"/>
  <c r="EX71" i="41" s="1"/>
  <c r="EV70" i="41"/>
  <c r="EW70" i="41" s="1"/>
  <c r="EX70" i="41" s="1"/>
  <c r="EV69" i="41"/>
  <c r="EW69" i="41" s="1"/>
  <c r="EX69" i="41" s="1"/>
  <c r="EV68" i="41"/>
  <c r="EW68" i="41" s="1"/>
  <c r="EX68" i="41" s="1"/>
  <c r="EV67" i="41"/>
  <c r="EW67" i="41" s="1"/>
  <c r="EX67" i="41" s="1"/>
  <c r="EV66" i="41"/>
  <c r="EW66" i="41" s="1"/>
  <c r="EX66" i="41" s="1"/>
  <c r="EV65" i="41"/>
  <c r="EW65" i="41" s="1"/>
  <c r="EX65" i="41" s="1"/>
  <c r="EV64" i="41"/>
  <c r="EW64" i="41" s="1"/>
  <c r="EX64" i="41" s="1"/>
  <c r="EV63" i="41"/>
  <c r="EW63" i="41" s="1"/>
  <c r="EX63" i="41" s="1"/>
  <c r="EV62" i="41"/>
  <c r="EW62" i="41" s="1"/>
  <c r="EX62" i="41" s="1"/>
  <c r="EV61" i="41"/>
  <c r="EW61" i="41" s="1"/>
  <c r="EX61" i="41" s="1"/>
  <c r="EV60" i="41"/>
  <c r="EW60" i="41" s="1"/>
  <c r="EX60" i="41" s="1"/>
  <c r="EV59" i="41"/>
  <c r="EW59" i="41" s="1"/>
  <c r="EX59" i="41" s="1"/>
  <c r="EV58" i="41"/>
  <c r="EW58" i="41" s="1"/>
  <c r="EX58" i="41" s="1"/>
  <c r="EV57" i="41"/>
  <c r="EW57" i="41" s="1"/>
  <c r="EX57" i="41" s="1"/>
  <c r="EV56" i="41"/>
  <c r="EW56" i="41" s="1"/>
  <c r="EX56" i="41" s="1"/>
  <c r="EV55" i="41"/>
  <c r="EW55" i="41" s="1"/>
  <c r="EX55" i="41" s="1"/>
  <c r="EV54" i="41"/>
  <c r="EW54" i="41" s="1"/>
  <c r="EX54" i="41" s="1"/>
  <c r="EV52" i="41"/>
  <c r="EW52" i="41" s="1"/>
  <c r="EX52" i="41" s="1"/>
  <c r="EV51" i="41"/>
  <c r="EW51" i="41" s="1"/>
  <c r="EX51" i="41" s="1"/>
  <c r="EV50" i="41"/>
  <c r="EW50" i="41" s="1"/>
  <c r="EX50" i="41" s="1"/>
  <c r="EV49" i="41"/>
  <c r="EW49" i="41" s="1"/>
  <c r="EX49" i="41" s="1"/>
  <c r="EV48" i="41"/>
  <c r="EW48" i="41" s="1"/>
  <c r="EX48" i="41" s="1"/>
  <c r="EV47" i="41"/>
  <c r="EW47" i="41" s="1"/>
  <c r="EX47" i="41" s="1"/>
  <c r="EV46" i="41"/>
  <c r="EW46" i="41" s="1"/>
  <c r="EX46" i="41" s="1"/>
  <c r="EV44" i="41"/>
  <c r="EW44" i="41" s="1"/>
  <c r="EX44" i="41" s="1"/>
  <c r="EV43" i="41"/>
  <c r="EW43" i="41" s="1"/>
  <c r="EX43" i="41" s="1"/>
  <c r="EV42" i="41"/>
  <c r="EW42" i="41" s="1"/>
  <c r="EX42" i="41" s="1"/>
  <c r="EV41" i="41"/>
  <c r="EW41" i="41" s="1"/>
  <c r="EX41" i="41" s="1"/>
  <c r="EV40" i="41"/>
  <c r="EW40" i="41" s="1"/>
  <c r="EX40" i="41" s="1"/>
  <c r="EV38" i="41"/>
  <c r="EW38" i="41" s="1"/>
  <c r="EX38" i="41" s="1"/>
  <c r="EV37" i="41"/>
  <c r="EW37" i="41" s="1"/>
  <c r="EX37" i="41" s="1"/>
  <c r="EV36" i="41"/>
  <c r="EW36" i="41" s="1"/>
  <c r="EX36" i="41" s="1"/>
  <c r="EV35" i="41"/>
  <c r="EW35" i="41" s="1"/>
  <c r="EX35" i="41" s="1"/>
  <c r="EV34" i="41"/>
  <c r="EW34" i="41" s="1"/>
  <c r="EX34" i="41" s="1"/>
  <c r="EV33" i="41"/>
  <c r="EW33" i="41" s="1"/>
  <c r="EX33" i="41" s="1"/>
  <c r="EV32" i="41"/>
  <c r="EW32" i="41" s="1"/>
  <c r="EX32" i="41" s="1"/>
  <c r="EV30" i="41"/>
  <c r="EW30" i="41" s="1"/>
  <c r="EX30" i="41" s="1"/>
  <c r="EV29" i="41"/>
  <c r="EW29" i="41" s="1"/>
  <c r="EX29" i="41" s="1"/>
  <c r="EV27" i="41"/>
  <c r="EW27" i="41" s="1"/>
  <c r="EX27" i="41" s="1"/>
  <c r="EV26" i="41"/>
  <c r="EW26" i="41" s="1"/>
  <c r="EX26" i="41" s="1"/>
  <c r="EV25" i="41"/>
  <c r="EW25" i="41" s="1"/>
  <c r="EX25" i="41" s="1"/>
  <c r="EV24" i="41"/>
  <c r="EW24" i="41" s="1"/>
  <c r="EX24" i="41" s="1"/>
  <c r="EV23" i="41"/>
  <c r="EW23" i="41" s="1"/>
  <c r="EX23" i="41" s="1"/>
  <c r="EV22" i="41"/>
  <c r="EW22" i="41" s="1"/>
  <c r="EX22" i="41" s="1"/>
  <c r="EV21" i="41"/>
  <c r="EW21" i="41" s="1"/>
  <c r="EX21" i="41" s="1"/>
  <c r="EV20" i="41"/>
  <c r="EW20" i="41" s="1"/>
  <c r="EX20" i="41" s="1"/>
  <c r="EV19" i="41"/>
  <c r="EW19" i="41" s="1"/>
  <c r="EX19" i="41" s="1"/>
  <c r="EV18" i="41"/>
  <c r="EW18" i="41" s="1"/>
  <c r="EX18" i="41" s="1"/>
  <c r="EV17" i="41"/>
  <c r="EW17" i="41" s="1"/>
  <c r="EX17" i="41" s="1"/>
  <c r="EV16" i="41"/>
  <c r="EW16" i="41" s="1"/>
  <c r="EX16" i="41" s="1"/>
  <c r="EV15" i="41"/>
  <c r="EW15" i="41" s="1"/>
  <c r="EX15" i="41" s="1"/>
  <c r="EV14" i="41"/>
  <c r="EW14" i="41" s="1"/>
  <c r="EX14" i="41" s="1"/>
  <c r="EV13" i="41"/>
  <c r="EW13" i="41" s="1"/>
  <c r="EX13" i="41" s="1"/>
  <c r="EV12" i="41"/>
  <c r="EW12" i="41" s="1"/>
  <c r="EY36" i="41" l="1"/>
  <c r="EZ36" i="41" s="1"/>
  <c r="FA36" i="41" s="1"/>
  <c r="EY52" i="41"/>
  <c r="EZ52" i="41" s="1"/>
  <c r="FA52" i="41" s="1"/>
  <c r="EY15" i="41"/>
  <c r="EZ15" i="41" s="1"/>
  <c r="FA15" i="41" s="1"/>
  <c r="EY27" i="41"/>
  <c r="EZ27" i="41" s="1"/>
  <c r="FA27" i="41" s="1"/>
  <c r="EY42" i="41"/>
  <c r="EZ42" i="41" s="1"/>
  <c r="FA42" i="41" s="1"/>
  <c r="EY56" i="41"/>
  <c r="EZ56" i="41" s="1"/>
  <c r="FA56" i="41" s="1"/>
  <c r="EY67" i="41"/>
  <c r="EZ67" i="41" s="1"/>
  <c r="FA67" i="41" s="1"/>
  <c r="EY77" i="41"/>
  <c r="EZ77" i="41" s="1"/>
  <c r="FA77" i="41" s="1"/>
  <c r="EY84" i="41"/>
  <c r="EZ84" i="41" s="1"/>
  <c r="FA84" i="41" s="1"/>
  <c r="EY85" i="41"/>
  <c r="EZ85" i="41" s="1"/>
  <c r="FA85" i="41" s="1"/>
  <c r="EY18" i="41"/>
  <c r="EZ18" i="41" s="1"/>
  <c r="FA18" i="41" s="1"/>
  <c r="EY32" i="41"/>
  <c r="EZ32" i="41" s="1"/>
  <c r="FA32" i="41" s="1"/>
  <c r="EY46" i="41"/>
  <c r="EZ46" i="41" s="1"/>
  <c r="FA46" i="41" s="1"/>
  <c r="EY58" i="41"/>
  <c r="EZ58" i="41" s="1"/>
  <c r="FA58" i="41" s="1"/>
  <c r="EY69" i="41"/>
  <c r="EZ69" i="41" s="1"/>
  <c r="FA69" i="41" s="1"/>
  <c r="EY78" i="41"/>
  <c r="EZ78" i="41" s="1"/>
  <c r="FA78" i="41" s="1"/>
  <c r="EY87" i="41"/>
  <c r="EZ87" i="41" s="1"/>
  <c r="FA87" i="41" s="1"/>
  <c r="EY57" i="41"/>
  <c r="EZ57" i="41" s="1"/>
  <c r="FA57" i="41" s="1"/>
  <c r="EY44" i="41"/>
  <c r="EZ44" i="41" s="1"/>
  <c r="FA44" i="41" s="1"/>
  <c r="EY33" i="41"/>
  <c r="EZ33" i="41" s="1"/>
  <c r="FA33" i="41" s="1"/>
  <c r="EY47" i="41"/>
  <c r="EZ47" i="41" s="1"/>
  <c r="FA47" i="41" s="1"/>
  <c r="EY59" i="41"/>
  <c r="EZ59" i="41" s="1"/>
  <c r="FA59" i="41" s="1"/>
  <c r="EY70" i="41"/>
  <c r="EZ70" i="41" s="1"/>
  <c r="FA70" i="41" s="1"/>
  <c r="EY79" i="41"/>
  <c r="EZ79" i="41" s="1"/>
  <c r="FA79" i="41" s="1"/>
  <c r="EY88" i="41"/>
  <c r="EZ88" i="41" s="1"/>
  <c r="FA88" i="41" s="1"/>
  <c r="EY68" i="41"/>
  <c r="EZ68" i="41" s="1"/>
  <c r="FA68" i="41" s="1"/>
  <c r="EY30" i="41"/>
  <c r="EZ30" i="41" s="1"/>
  <c r="FA30" i="41" s="1"/>
  <c r="EY19" i="41"/>
  <c r="EZ19" i="41" s="1"/>
  <c r="FA19" i="41" s="1"/>
  <c r="EY20" i="41"/>
  <c r="EZ20" i="41" s="1"/>
  <c r="FA20" i="41" s="1"/>
  <c r="EY34" i="41"/>
  <c r="EZ34" i="41" s="1"/>
  <c r="FA34" i="41" s="1"/>
  <c r="EY48" i="41"/>
  <c r="EZ48" i="41" s="1"/>
  <c r="FA48" i="41" s="1"/>
  <c r="EY60" i="41"/>
  <c r="EZ60" i="41" s="1"/>
  <c r="FA60" i="41" s="1"/>
  <c r="EY71" i="41"/>
  <c r="EZ71" i="41" s="1"/>
  <c r="FA71" i="41" s="1"/>
  <c r="EY17" i="41"/>
  <c r="EZ17" i="41" s="1"/>
  <c r="FA17" i="41" s="1"/>
  <c r="EY86" i="41"/>
  <c r="EZ86" i="41" s="1"/>
  <c r="FA86" i="41" s="1"/>
  <c r="EY21" i="41"/>
  <c r="EZ21" i="41" s="1"/>
  <c r="FA21" i="41" s="1"/>
  <c r="EY35" i="41"/>
  <c r="EZ35" i="41" s="1"/>
  <c r="FA35" i="41" s="1"/>
  <c r="EY49" i="41"/>
  <c r="EZ49" i="41" s="1"/>
  <c r="FA49" i="41" s="1"/>
  <c r="EY61" i="41"/>
  <c r="EZ61" i="41" s="1"/>
  <c r="FA61" i="41" s="1"/>
  <c r="EY72" i="41"/>
  <c r="EZ72" i="41" s="1"/>
  <c r="FA72" i="41" s="1"/>
  <c r="EY80" i="41"/>
  <c r="EZ80" i="41" s="1"/>
  <c r="FA80" i="41" s="1"/>
  <c r="EY89" i="41"/>
  <c r="EZ89" i="41" s="1"/>
  <c r="FA89" i="41" s="1"/>
  <c r="EY43" i="41"/>
  <c r="EZ43" i="41" s="1"/>
  <c r="FA43" i="41" s="1"/>
  <c r="EY62" i="41"/>
  <c r="EZ62" i="41" s="1"/>
  <c r="FA62" i="41" s="1"/>
  <c r="EY81" i="41"/>
  <c r="EZ81" i="41" s="1"/>
  <c r="FA81" i="41" s="1"/>
  <c r="EY29" i="41"/>
  <c r="EZ29" i="41" s="1"/>
  <c r="FA29" i="41" s="1"/>
  <c r="EY50" i="41"/>
  <c r="EZ50" i="41" s="1"/>
  <c r="FA50" i="41" s="1"/>
  <c r="EY73" i="41"/>
  <c r="EZ73" i="41" s="1"/>
  <c r="FA73" i="41" s="1"/>
  <c r="EY23" i="41"/>
  <c r="EZ23" i="41" s="1"/>
  <c r="FA23" i="41" s="1"/>
  <c r="EY37" i="41"/>
  <c r="EZ37" i="41" s="1"/>
  <c r="FA37" i="41" s="1"/>
  <c r="EY51" i="41"/>
  <c r="EZ51" i="41" s="1"/>
  <c r="FA51" i="41" s="1"/>
  <c r="EY63" i="41"/>
  <c r="EZ63" i="41" s="1"/>
  <c r="FA63" i="41" s="1"/>
  <c r="EY82" i="41"/>
  <c r="EZ82" i="41" s="1"/>
  <c r="FA82" i="41" s="1"/>
  <c r="EY90" i="41"/>
  <c r="EZ90" i="41" s="1"/>
  <c r="FA90" i="41" s="1"/>
  <c r="EY16" i="41"/>
  <c r="EZ16" i="41" s="1"/>
  <c r="FA16" i="41" s="1"/>
  <c r="EY13" i="41"/>
  <c r="EZ13" i="41" s="1"/>
  <c r="FA13" i="41" s="1"/>
  <c r="EY64" i="41"/>
  <c r="EZ64" i="41" s="1"/>
  <c r="FA64" i="41" s="1"/>
  <c r="EY22" i="41"/>
  <c r="EZ22" i="41" s="1"/>
  <c r="FA22" i="41" s="1"/>
  <c r="EY38" i="41"/>
  <c r="EZ38" i="41" s="1"/>
  <c r="FA38" i="41" s="1"/>
  <c r="EY83" i="41"/>
  <c r="EZ83" i="41" s="1"/>
  <c r="FA83" i="41" s="1"/>
  <c r="EY25" i="41"/>
  <c r="EZ25" i="41" s="1"/>
  <c r="FA25" i="41" s="1"/>
  <c r="EY40" i="41"/>
  <c r="EZ40" i="41" s="1"/>
  <c r="FA40" i="41" s="1"/>
  <c r="EY54" i="41"/>
  <c r="EZ54" i="41" s="1"/>
  <c r="FA54" i="41" s="1"/>
  <c r="EY65" i="41"/>
  <c r="EZ65" i="41" s="1"/>
  <c r="FA65" i="41" s="1"/>
  <c r="EY75" i="41"/>
  <c r="EZ75" i="41" s="1"/>
  <c r="FA75" i="41" s="1"/>
  <c r="EY24" i="41"/>
  <c r="EZ24" i="41" s="1"/>
  <c r="FA24" i="41" s="1"/>
  <c r="EY74" i="41"/>
  <c r="EZ74" i="41" s="1"/>
  <c r="FA74" i="41" s="1"/>
  <c r="EY14" i="41"/>
  <c r="EZ14" i="41" s="1"/>
  <c r="FA14" i="41" s="1"/>
  <c r="EY26" i="41"/>
  <c r="EZ26" i="41" s="1"/>
  <c r="FA26" i="41" s="1"/>
  <c r="EY41" i="41"/>
  <c r="EZ41" i="41" s="1"/>
  <c r="FA41" i="41" s="1"/>
  <c r="EY55" i="41"/>
  <c r="EZ55" i="41" s="1"/>
  <c r="FA55" i="41" s="1"/>
  <c r="EY66" i="41"/>
  <c r="EZ66" i="41" s="1"/>
  <c r="FA66" i="41" s="1"/>
  <c r="EY76" i="41"/>
  <c r="EZ76" i="41" s="1"/>
  <c r="FA76" i="41" s="1"/>
  <c r="EX12" i="41"/>
  <c r="EY12" i="41" s="1"/>
  <c r="EZ12" i="41" l="1"/>
  <c r="FA12" i="41" s="1"/>
  <c r="EF90" i="41"/>
  <c r="EE90" i="41"/>
  <c r="EF89" i="41"/>
  <c r="EE89" i="41"/>
  <c r="EF88" i="41"/>
  <c r="EE88" i="41"/>
  <c r="EF87" i="41"/>
  <c r="EE87" i="41"/>
  <c r="EF86" i="41"/>
  <c r="EE86" i="41"/>
  <c r="EF85" i="41"/>
  <c r="EE85" i="41"/>
  <c r="EF84" i="41"/>
  <c r="EE84" i="41"/>
  <c r="EF83" i="41"/>
  <c r="EE83" i="41"/>
  <c r="EF82" i="41"/>
  <c r="EE82" i="41"/>
  <c r="EF81" i="41"/>
  <c r="EE81" i="41"/>
  <c r="EF80" i="41"/>
  <c r="EE80" i="41"/>
  <c r="EF79" i="41"/>
  <c r="EE79" i="41"/>
  <c r="EF78" i="41"/>
  <c r="EE78" i="41"/>
  <c r="EF77" i="41"/>
  <c r="EE77" i="41"/>
  <c r="EF76" i="41"/>
  <c r="EE76" i="41"/>
  <c r="EF75" i="41"/>
  <c r="EE75" i="41"/>
  <c r="EF74" i="41"/>
  <c r="EE74" i="41"/>
  <c r="EF73" i="41"/>
  <c r="EE73" i="41"/>
  <c r="EF72" i="41"/>
  <c r="EE72" i="41"/>
  <c r="EF71" i="41"/>
  <c r="EE71" i="41"/>
  <c r="EF70" i="41"/>
  <c r="EE70" i="41"/>
  <c r="EF69" i="41"/>
  <c r="EE69" i="41"/>
  <c r="EF68" i="41"/>
  <c r="EE68" i="41"/>
  <c r="EF67" i="41"/>
  <c r="EE67" i="41"/>
  <c r="EF66" i="41"/>
  <c r="EE66" i="41"/>
  <c r="EF65" i="41"/>
  <c r="EE65" i="41"/>
  <c r="EF64" i="41"/>
  <c r="EE64" i="41"/>
  <c r="EF63" i="41"/>
  <c r="EE63" i="41"/>
  <c r="EF62" i="41"/>
  <c r="EE62" i="41"/>
  <c r="EF61" i="41"/>
  <c r="EE61" i="41"/>
  <c r="EF60" i="41"/>
  <c r="EE60" i="41"/>
  <c r="EF59" i="41"/>
  <c r="EE59" i="41"/>
  <c r="EF58" i="41"/>
  <c r="EE58" i="41"/>
  <c r="EF57" i="41"/>
  <c r="EE57" i="41"/>
  <c r="EF56" i="41"/>
  <c r="EE56" i="41"/>
  <c r="EF55" i="41"/>
  <c r="EE55" i="41"/>
  <c r="EF54" i="41"/>
  <c r="EE54" i="41"/>
  <c r="EF52" i="41"/>
  <c r="EE52" i="41"/>
  <c r="EF51" i="41"/>
  <c r="EE51" i="41"/>
  <c r="EF50" i="41"/>
  <c r="EE50" i="41"/>
  <c r="EF49" i="41"/>
  <c r="EE49" i="41"/>
  <c r="EF48" i="41"/>
  <c r="EE48" i="41"/>
  <c r="EF47" i="41"/>
  <c r="EE47" i="41"/>
  <c r="EF46" i="41"/>
  <c r="EE46" i="41"/>
  <c r="EF44" i="41"/>
  <c r="EE44" i="41"/>
  <c r="EF43" i="41"/>
  <c r="EE43" i="41"/>
  <c r="EF42" i="41"/>
  <c r="EE42" i="41"/>
  <c r="EF41" i="41"/>
  <c r="EE41" i="41"/>
  <c r="EF40" i="41"/>
  <c r="EE40" i="41"/>
  <c r="EF38" i="41"/>
  <c r="EE38" i="41"/>
  <c r="EF37" i="41"/>
  <c r="EE37" i="41"/>
  <c r="EF36" i="41"/>
  <c r="EE36" i="41"/>
  <c r="EF35" i="41"/>
  <c r="EE35" i="41"/>
  <c r="EF34" i="41"/>
  <c r="EE34" i="41"/>
  <c r="EF33" i="41"/>
  <c r="EE33" i="41"/>
  <c r="EF32" i="41"/>
  <c r="EE32" i="41"/>
  <c r="EF30" i="41"/>
  <c r="EE30" i="41"/>
  <c r="EF29" i="41"/>
  <c r="EE29" i="41"/>
  <c r="EF27" i="41"/>
  <c r="EE27" i="41"/>
  <c r="EF26" i="41"/>
  <c r="EE26" i="41"/>
  <c r="EF25" i="41"/>
  <c r="EE25" i="41"/>
  <c r="EF24" i="41"/>
  <c r="EE24" i="41"/>
  <c r="EF23" i="41"/>
  <c r="EE23" i="41"/>
  <c r="EF22" i="41"/>
  <c r="EE22" i="41"/>
  <c r="EF21" i="41"/>
  <c r="EE21" i="41"/>
  <c r="EF20" i="41"/>
  <c r="EE20" i="41"/>
  <c r="EF19" i="41"/>
  <c r="EE19" i="41"/>
  <c r="EF18" i="41"/>
  <c r="EE18" i="41"/>
  <c r="EF17" i="41"/>
  <c r="EE17" i="41"/>
  <c r="EF16" i="41"/>
  <c r="EE16" i="41"/>
  <c r="EF15" i="41"/>
  <c r="EE15" i="41"/>
  <c r="EF14" i="41"/>
  <c r="EE14" i="41"/>
  <c r="EF13" i="41"/>
  <c r="EE13" i="41"/>
  <c r="EF12" i="41"/>
  <c r="EE12" i="41"/>
  <c r="EC90" i="41"/>
  <c r="EB90" i="41"/>
  <c r="EC89" i="41"/>
  <c r="EB89" i="41"/>
  <c r="EC88" i="41"/>
  <c r="EB88" i="41"/>
  <c r="EC87" i="41"/>
  <c r="EB87" i="41"/>
  <c r="EC86" i="41"/>
  <c r="EB86" i="41"/>
  <c r="EC85" i="41"/>
  <c r="EB85" i="41"/>
  <c r="EC84" i="41"/>
  <c r="EB84" i="41"/>
  <c r="EC83" i="41"/>
  <c r="EB83" i="41"/>
  <c r="EC82" i="41"/>
  <c r="EB82" i="41"/>
  <c r="EC81" i="41"/>
  <c r="EB81" i="41"/>
  <c r="EC80" i="41"/>
  <c r="EB80" i="41"/>
  <c r="EC79" i="41"/>
  <c r="EB79" i="41"/>
  <c r="EC78" i="41"/>
  <c r="EB78" i="41"/>
  <c r="EC77" i="41"/>
  <c r="EB77" i="41"/>
  <c r="EC76" i="41"/>
  <c r="EB76" i="41"/>
  <c r="EC75" i="41"/>
  <c r="EB75" i="41"/>
  <c r="EC74" i="41"/>
  <c r="EB74" i="41"/>
  <c r="EC73" i="41"/>
  <c r="EB73" i="41"/>
  <c r="EC72" i="41"/>
  <c r="EB72" i="41"/>
  <c r="EC71" i="41"/>
  <c r="EB71" i="41"/>
  <c r="EC70" i="41"/>
  <c r="EB70" i="41"/>
  <c r="EC69" i="41"/>
  <c r="EB69" i="41"/>
  <c r="EC68" i="41"/>
  <c r="EB68" i="41"/>
  <c r="EC67" i="41"/>
  <c r="EB67" i="41"/>
  <c r="EC66" i="41"/>
  <c r="EB66" i="41"/>
  <c r="EC65" i="41"/>
  <c r="EB65" i="41"/>
  <c r="EC64" i="41"/>
  <c r="EB64" i="41"/>
  <c r="EC63" i="41"/>
  <c r="EB63" i="41"/>
  <c r="EC62" i="41"/>
  <c r="EB62" i="41"/>
  <c r="EC61" i="41"/>
  <c r="EB61" i="41"/>
  <c r="EC60" i="41"/>
  <c r="EB60" i="41"/>
  <c r="EC59" i="41"/>
  <c r="EB59" i="41"/>
  <c r="EC58" i="41"/>
  <c r="EB58" i="41"/>
  <c r="EC57" i="41"/>
  <c r="EB57" i="41"/>
  <c r="EC56" i="41"/>
  <c r="EB56" i="41"/>
  <c r="EC55" i="41"/>
  <c r="EB55" i="41"/>
  <c r="EC54" i="41"/>
  <c r="EB54" i="41"/>
  <c r="EC52" i="41"/>
  <c r="EB52" i="41"/>
  <c r="EC51" i="41"/>
  <c r="EB51" i="41"/>
  <c r="EC50" i="41"/>
  <c r="EB50" i="41"/>
  <c r="EC49" i="41"/>
  <c r="EB49" i="41"/>
  <c r="EC48" i="41"/>
  <c r="EB48" i="41"/>
  <c r="EC47" i="41"/>
  <c r="EB47" i="41"/>
  <c r="EC46" i="41"/>
  <c r="EB46" i="41"/>
  <c r="EC44" i="41"/>
  <c r="EB44" i="41"/>
  <c r="EC43" i="41"/>
  <c r="EB43" i="41"/>
  <c r="EC42" i="41"/>
  <c r="EB42" i="41"/>
  <c r="EC41" i="41"/>
  <c r="EB41" i="41"/>
  <c r="EC40" i="41"/>
  <c r="EB40" i="41"/>
  <c r="EC38" i="41"/>
  <c r="EB38" i="41"/>
  <c r="EC37" i="41"/>
  <c r="EB37" i="41"/>
  <c r="EC36" i="41"/>
  <c r="EB36" i="41"/>
  <c r="EC35" i="41"/>
  <c r="EB35" i="41"/>
  <c r="EC34" i="41"/>
  <c r="EB34" i="41"/>
  <c r="EC33" i="41"/>
  <c r="EB33" i="41"/>
  <c r="EC32" i="41"/>
  <c r="EB32" i="41"/>
  <c r="EC30" i="41"/>
  <c r="EB30" i="41"/>
  <c r="EC29" i="41"/>
  <c r="EB29" i="41"/>
  <c r="EC27" i="41"/>
  <c r="EB27" i="41"/>
  <c r="EC26" i="41"/>
  <c r="EB26" i="41"/>
  <c r="EC25" i="41"/>
  <c r="EB25" i="41"/>
  <c r="EC24" i="41"/>
  <c r="EB24" i="41"/>
  <c r="EC23" i="41"/>
  <c r="EB23" i="41"/>
  <c r="EC22" i="41"/>
  <c r="EB22" i="41"/>
  <c r="EC21" i="41"/>
  <c r="EB21" i="41"/>
  <c r="EC20" i="41"/>
  <c r="EB20" i="41"/>
  <c r="EC19" i="41"/>
  <c r="EB19" i="41"/>
  <c r="EC18" i="41"/>
  <c r="EB18" i="41"/>
  <c r="EC17" i="41"/>
  <c r="EB17" i="41"/>
  <c r="EC16" i="41"/>
  <c r="EB16" i="41"/>
  <c r="EC15" i="41"/>
  <c r="EB15" i="41"/>
  <c r="EC14" i="41"/>
  <c r="EB14" i="41"/>
  <c r="EC13" i="41"/>
  <c r="EB13" i="41"/>
  <c r="EC12" i="41"/>
  <c r="EB12" i="41"/>
  <c r="DZ90" i="41"/>
  <c r="DY90" i="41"/>
  <c r="DZ89" i="41"/>
  <c r="DY89" i="41"/>
  <c r="DZ88" i="41"/>
  <c r="DY88" i="41"/>
  <c r="DZ87" i="41"/>
  <c r="DY87" i="41"/>
  <c r="DZ86" i="41"/>
  <c r="DY86" i="41"/>
  <c r="DZ85" i="41"/>
  <c r="DY85" i="41"/>
  <c r="DZ84" i="41"/>
  <c r="DY84" i="41"/>
  <c r="DZ83" i="41"/>
  <c r="DY83" i="41"/>
  <c r="DZ82" i="41"/>
  <c r="DY82" i="41"/>
  <c r="DZ81" i="41"/>
  <c r="DY81" i="41"/>
  <c r="DZ80" i="41"/>
  <c r="DY80" i="41"/>
  <c r="DZ79" i="41"/>
  <c r="DY79" i="41"/>
  <c r="DZ78" i="41"/>
  <c r="DY78" i="41"/>
  <c r="DZ77" i="41"/>
  <c r="DY77" i="41"/>
  <c r="DZ76" i="41"/>
  <c r="DY76" i="41"/>
  <c r="DZ75" i="41"/>
  <c r="DY75" i="41"/>
  <c r="DZ74" i="41"/>
  <c r="DY74" i="41"/>
  <c r="DZ73" i="41"/>
  <c r="DY73" i="41"/>
  <c r="DZ72" i="41"/>
  <c r="DY72" i="41"/>
  <c r="DZ71" i="41"/>
  <c r="DY71" i="41"/>
  <c r="DZ70" i="41"/>
  <c r="DY70" i="41"/>
  <c r="DZ69" i="41"/>
  <c r="DY69" i="41"/>
  <c r="DZ68" i="41"/>
  <c r="DY68" i="41"/>
  <c r="DZ67" i="41"/>
  <c r="DY67" i="41"/>
  <c r="DZ66" i="41"/>
  <c r="DY66" i="41"/>
  <c r="DZ65" i="41"/>
  <c r="DY65" i="41"/>
  <c r="DZ64" i="41"/>
  <c r="DY64" i="41"/>
  <c r="DZ63" i="41"/>
  <c r="DY63" i="41"/>
  <c r="DZ62" i="41"/>
  <c r="DY62" i="41"/>
  <c r="DZ61" i="41"/>
  <c r="DY61" i="41"/>
  <c r="DZ60" i="41"/>
  <c r="DY60" i="41"/>
  <c r="DZ59" i="41"/>
  <c r="DY59" i="41"/>
  <c r="DZ58" i="41"/>
  <c r="DY58" i="41"/>
  <c r="DZ57" i="41"/>
  <c r="DY57" i="41"/>
  <c r="DZ56" i="41"/>
  <c r="DY56" i="41"/>
  <c r="DZ55" i="41"/>
  <c r="DY55" i="41"/>
  <c r="DZ54" i="41"/>
  <c r="DY54" i="41"/>
  <c r="DZ52" i="41"/>
  <c r="DY52" i="41"/>
  <c r="DZ51" i="41"/>
  <c r="DY51" i="41"/>
  <c r="DZ50" i="41"/>
  <c r="DY50" i="41"/>
  <c r="DZ49" i="41"/>
  <c r="DY49" i="41"/>
  <c r="DZ48" i="41"/>
  <c r="DY48" i="41"/>
  <c r="DZ47" i="41"/>
  <c r="DY47" i="41"/>
  <c r="DZ46" i="41"/>
  <c r="DY46" i="41"/>
  <c r="DZ44" i="41"/>
  <c r="DY44" i="41"/>
  <c r="DZ43" i="41"/>
  <c r="DY43" i="41"/>
  <c r="DZ42" i="41"/>
  <c r="DY42" i="41"/>
  <c r="DZ41" i="41"/>
  <c r="DY41" i="41"/>
  <c r="DZ40" i="41"/>
  <c r="DY40" i="41"/>
  <c r="DZ38" i="41"/>
  <c r="DY38" i="41"/>
  <c r="DZ37" i="41"/>
  <c r="DY37" i="41"/>
  <c r="DZ36" i="41"/>
  <c r="DY36" i="41"/>
  <c r="DZ35" i="41"/>
  <c r="DY35" i="41"/>
  <c r="DZ34" i="41"/>
  <c r="DY34" i="41"/>
  <c r="DZ33" i="41"/>
  <c r="DY33" i="41"/>
  <c r="DZ32" i="41"/>
  <c r="DY32" i="41"/>
  <c r="DZ30" i="41"/>
  <c r="DY30" i="41"/>
  <c r="DZ29" i="41"/>
  <c r="DY29" i="41"/>
  <c r="DZ27" i="41"/>
  <c r="DY27" i="41"/>
  <c r="DZ26" i="41"/>
  <c r="DY26" i="41"/>
  <c r="DZ25" i="41"/>
  <c r="DY25" i="41"/>
  <c r="DZ24" i="41"/>
  <c r="DY24" i="41"/>
  <c r="DZ23" i="41"/>
  <c r="DY23" i="41"/>
  <c r="DZ22" i="41"/>
  <c r="DY22" i="41"/>
  <c r="DZ21" i="41"/>
  <c r="DY21" i="41"/>
  <c r="DZ20" i="41"/>
  <c r="DY20" i="41"/>
  <c r="DZ19" i="41"/>
  <c r="DY19" i="41"/>
  <c r="DZ18" i="41"/>
  <c r="DY18" i="41"/>
  <c r="DZ17" i="41"/>
  <c r="DY17" i="41"/>
  <c r="DZ16" i="41"/>
  <c r="DY16" i="41"/>
  <c r="DZ15" i="41"/>
  <c r="DY15" i="41"/>
  <c r="DZ14" i="41"/>
  <c r="DY14" i="41"/>
  <c r="DZ13" i="41"/>
  <c r="DY13" i="41"/>
  <c r="DZ12" i="41"/>
  <c r="DY12" i="41"/>
  <c r="DU90" i="41"/>
  <c r="DU89" i="41"/>
  <c r="DU88" i="41"/>
  <c r="DU87" i="41"/>
  <c r="DU86" i="41"/>
  <c r="DU85" i="41"/>
  <c r="DU84" i="41"/>
  <c r="DU83" i="41"/>
  <c r="DU82" i="41"/>
  <c r="DU81" i="41"/>
  <c r="DU80" i="41"/>
  <c r="DU79" i="41"/>
  <c r="DU78" i="41"/>
  <c r="DU77" i="41"/>
  <c r="DU76" i="41"/>
  <c r="DU75" i="41"/>
  <c r="DU74" i="41"/>
  <c r="DU73" i="41"/>
  <c r="DU72" i="41"/>
  <c r="DU71" i="41"/>
  <c r="DU70" i="41"/>
  <c r="DU69" i="41"/>
  <c r="DU68" i="41"/>
  <c r="DU67" i="41"/>
  <c r="DU66" i="41"/>
  <c r="DU65" i="41"/>
  <c r="DU64" i="41"/>
  <c r="DU63" i="41"/>
  <c r="DU62" i="41"/>
  <c r="DU61" i="41"/>
  <c r="DU60" i="41"/>
  <c r="DU59" i="41"/>
  <c r="DU58" i="41"/>
  <c r="DU57" i="41"/>
  <c r="DU56" i="41"/>
  <c r="DU55" i="41"/>
  <c r="DU54" i="41"/>
  <c r="DU52" i="41"/>
  <c r="DU51" i="41"/>
  <c r="DU50" i="41"/>
  <c r="DU49" i="41"/>
  <c r="DU48" i="41"/>
  <c r="DU47" i="41"/>
  <c r="DU46" i="41"/>
  <c r="DU44" i="41"/>
  <c r="DU43" i="41"/>
  <c r="DU42" i="41"/>
  <c r="DU41" i="41"/>
  <c r="DU40" i="41"/>
  <c r="DU38" i="41"/>
  <c r="DU37" i="41"/>
  <c r="DU36" i="41"/>
  <c r="DU35" i="41"/>
  <c r="DU34" i="41"/>
  <c r="DU33" i="41"/>
  <c r="DU32" i="41"/>
  <c r="DU30" i="41"/>
  <c r="DU29" i="41"/>
  <c r="DU27" i="41"/>
  <c r="DU26" i="41"/>
  <c r="DU25" i="41"/>
  <c r="DU24" i="41"/>
  <c r="DU23" i="41"/>
  <c r="DU22" i="41"/>
  <c r="DU21" i="41"/>
  <c r="DU20" i="41"/>
  <c r="DU19" i="41"/>
  <c r="DU18" i="41"/>
  <c r="DU17" i="41"/>
  <c r="DU16" i="41"/>
  <c r="DU15" i="41"/>
  <c r="DU14" i="41"/>
  <c r="DU13" i="41"/>
  <c r="DU12" i="41"/>
  <c r="DS90" i="41"/>
  <c r="DQ90" i="41"/>
  <c r="DS89" i="41"/>
  <c r="DQ89" i="41"/>
  <c r="DS88" i="41"/>
  <c r="DQ88" i="41"/>
  <c r="DS87" i="41"/>
  <c r="DQ87" i="41"/>
  <c r="DS86" i="41"/>
  <c r="DQ86" i="41"/>
  <c r="DS85" i="41"/>
  <c r="DQ85" i="41"/>
  <c r="DS84" i="41"/>
  <c r="DQ84" i="41"/>
  <c r="DS83" i="41"/>
  <c r="DQ83" i="41"/>
  <c r="DS82" i="41"/>
  <c r="DQ82" i="41"/>
  <c r="DS81" i="41"/>
  <c r="DQ81" i="41"/>
  <c r="DS80" i="41"/>
  <c r="DQ80" i="41"/>
  <c r="DS79" i="41"/>
  <c r="DQ79" i="41"/>
  <c r="DS78" i="41"/>
  <c r="DQ78" i="41"/>
  <c r="DS77" i="41"/>
  <c r="DQ77" i="41"/>
  <c r="DS76" i="41"/>
  <c r="DQ76" i="41"/>
  <c r="DS75" i="41"/>
  <c r="DQ75" i="41"/>
  <c r="DS74" i="41"/>
  <c r="DQ74" i="41"/>
  <c r="DS73" i="41"/>
  <c r="DQ73" i="41"/>
  <c r="DS72" i="41"/>
  <c r="DQ72" i="41"/>
  <c r="DS71" i="41"/>
  <c r="DQ71" i="41"/>
  <c r="DS70" i="41"/>
  <c r="DQ70" i="41"/>
  <c r="DS69" i="41"/>
  <c r="DQ69" i="41"/>
  <c r="DS68" i="41"/>
  <c r="DQ68" i="41"/>
  <c r="DS67" i="41"/>
  <c r="DQ67" i="41"/>
  <c r="DS66" i="41"/>
  <c r="DQ66" i="41"/>
  <c r="DS65" i="41"/>
  <c r="DQ65" i="41"/>
  <c r="DS64" i="41"/>
  <c r="DQ64" i="41"/>
  <c r="DS63" i="41"/>
  <c r="DQ63" i="41"/>
  <c r="DS62" i="41"/>
  <c r="DQ62" i="41"/>
  <c r="DS61" i="41"/>
  <c r="DQ61" i="41"/>
  <c r="DS60" i="41"/>
  <c r="DQ60" i="41"/>
  <c r="DS59" i="41"/>
  <c r="DQ59" i="41"/>
  <c r="DS58" i="41"/>
  <c r="DQ58" i="41"/>
  <c r="DS57" i="41"/>
  <c r="DQ57" i="41"/>
  <c r="DS56" i="41"/>
  <c r="DQ56" i="41"/>
  <c r="DS55" i="41"/>
  <c r="DQ55" i="41"/>
  <c r="DS54" i="41"/>
  <c r="DQ54" i="41"/>
  <c r="DS52" i="41"/>
  <c r="DQ52" i="41"/>
  <c r="DS51" i="41"/>
  <c r="DQ51" i="41"/>
  <c r="DS50" i="41"/>
  <c r="DQ50" i="41"/>
  <c r="DS49" i="41"/>
  <c r="DQ49" i="41"/>
  <c r="DS48" i="41"/>
  <c r="DQ48" i="41"/>
  <c r="DS47" i="41"/>
  <c r="DQ47" i="41"/>
  <c r="DS46" i="41"/>
  <c r="DQ46" i="41"/>
  <c r="DS44" i="41"/>
  <c r="DQ44" i="41"/>
  <c r="DS43" i="41"/>
  <c r="DQ43" i="41"/>
  <c r="DS42" i="41"/>
  <c r="DQ42" i="41"/>
  <c r="DS41" i="41"/>
  <c r="DQ41" i="41"/>
  <c r="DS40" i="41"/>
  <c r="DQ40" i="41"/>
  <c r="DS38" i="41"/>
  <c r="DQ38" i="41"/>
  <c r="DS37" i="41"/>
  <c r="DQ37" i="41"/>
  <c r="DS36" i="41"/>
  <c r="DQ36" i="41"/>
  <c r="DS35" i="41"/>
  <c r="DQ35" i="41"/>
  <c r="DS34" i="41"/>
  <c r="DQ34" i="41"/>
  <c r="DS33" i="41"/>
  <c r="DQ33" i="41"/>
  <c r="DS32" i="41"/>
  <c r="DQ32" i="41"/>
  <c r="DS30" i="41"/>
  <c r="DQ30" i="41"/>
  <c r="DS29" i="41"/>
  <c r="DQ29" i="41"/>
  <c r="DS27" i="41"/>
  <c r="DQ27" i="41"/>
  <c r="DS26" i="41"/>
  <c r="DQ26" i="41"/>
  <c r="DS25" i="41"/>
  <c r="DQ25" i="41"/>
  <c r="DS24" i="41"/>
  <c r="DQ24" i="41"/>
  <c r="DS23" i="41"/>
  <c r="DQ23" i="41"/>
  <c r="DS22" i="41"/>
  <c r="DQ22" i="41"/>
  <c r="DS21" i="41"/>
  <c r="DQ21" i="41"/>
  <c r="DS20" i="41"/>
  <c r="DQ20" i="41"/>
  <c r="DS19" i="41"/>
  <c r="DQ19" i="41"/>
  <c r="DS18" i="41"/>
  <c r="DQ18" i="41"/>
  <c r="DS17" i="41"/>
  <c r="DQ17" i="41"/>
  <c r="DS16" i="41"/>
  <c r="DQ16" i="41"/>
  <c r="DS15" i="41"/>
  <c r="DQ15" i="41"/>
  <c r="DS14" i="41"/>
  <c r="DQ14" i="41"/>
  <c r="DS13" i="41"/>
  <c r="DQ13" i="41"/>
  <c r="DS12" i="41"/>
  <c r="DQ12" i="41"/>
  <c r="DR55" i="41" l="1"/>
  <c r="DT55" i="41"/>
  <c r="DV55" i="41"/>
  <c r="EG55" i="41"/>
  <c r="DR63" i="41"/>
  <c r="ED55" i="41"/>
  <c r="EG26" i="41"/>
  <c r="EG46" i="41"/>
  <c r="EG66" i="41"/>
  <c r="EG73" i="41"/>
  <c r="EG17" i="41"/>
  <c r="DR17" i="41"/>
  <c r="DR75" i="41"/>
  <c r="DR89" i="41"/>
  <c r="ED61" i="41"/>
  <c r="EG14" i="41"/>
  <c r="DR15" i="41"/>
  <c r="DR23" i="41"/>
  <c r="DR30" i="41"/>
  <c r="DR32" i="41"/>
  <c r="EA55" i="41"/>
  <c r="ED30" i="41"/>
  <c r="DT27" i="41"/>
  <c r="DR37" i="41"/>
  <c r="DW62" i="41"/>
  <c r="DR26" i="41"/>
  <c r="EA27" i="41"/>
  <c r="EA56" i="41"/>
  <c r="DR44" i="41"/>
  <c r="DR50" i="41"/>
  <c r="DW87" i="41"/>
  <c r="DR14" i="41"/>
  <c r="DW78" i="41"/>
  <c r="DR27" i="41"/>
  <c r="DT44" i="41"/>
  <c r="DR65" i="41"/>
  <c r="DW68" i="41"/>
  <c r="EA14" i="41"/>
  <c r="DR12" i="41"/>
  <c r="DT15" i="41"/>
  <c r="DT22" i="41"/>
  <c r="DR35" i="41"/>
  <c r="DR43" i="41"/>
  <c r="DW46" i="41"/>
  <c r="DW66" i="41"/>
  <c r="DR73" i="41"/>
  <c r="DR76" i="41"/>
  <c r="DW79" i="41"/>
  <c r="DW85" i="41"/>
  <c r="DW86" i="41"/>
  <c r="ED35" i="41"/>
  <c r="DR24" i="41"/>
  <c r="DW26" i="41"/>
  <c r="DR36" i="41"/>
  <c r="DR51" i="41"/>
  <c r="DW50" i="41"/>
  <c r="DR62" i="41"/>
  <c r="DR85" i="41"/>
  <c r="EA29" i="41"/>
  <c r="EA41" i="41"/>
  <c r="EA89" i="41"/>
  <c r="DR21" i="41"/>
  <c r="DW32" i="41"/>
  <c r="DR42" i="41"/>
  <c r="DR46" i="41"/>
  <c r="DR49" i="41"/>
  <c r="DW60" i="41"/>
  <c r="DW64" i="41"/>
  <c r="DW70" i="41"/>
  <c r="DW76" i="41"/>
  <c r="DW83" i="41"/>
  <c r="DW84" i="41"/>
  <c r="ED49" i="41"/>
  <c r="EA86" i="41"/>
  <c r="DR54" i="41"/>
  <c r="DW71" i="41"/>
  <c r="EA12" i="41"/>
  <c r="DR16" i="41"/>
  <c r="DR29" i="41"/>
  <c r="DT32" i="41"/>
  <c r="DR34" i="41"/>
  <c r="DR38" i="41"/>
  <c r="DR48" i="41"/>
  <c r="DR52" i="41"/>
  <c r="DR57" i="41"/>
  <c r="DW59" i="41"/>
  <c r="DR60" i="41"/>
  <c r="DW63" i="41"/>
  <c r="DR64" i="41"/>
  <c r="DR68" i="41"/>
  <c r="DR71" i="41"/>
  <c r="DR74" i="41"/>
  <c r="DW77" i="41"/>
  <c r="DW57" i="41"/>
  <c r="EA63" i="41"/>
  <c r="ED76" i="41"/>
  <c r="ED75" i="41"/>
  <c r="DR40" i="41"/>
  <c r="DR61" i="41"/>
  <c r="DR72" i="41"/>
  <c r="DR13" i="41"/>
  <c r="DR20" i="41"/>
  <c r="DT17" i="41"/>
  <c r="DR19" i="41"/>
  <c r="DW20" i="41"/>
  <c r="DW24" i="41"/>
  <c r="DR33" i="41"/>
  <c r="DW38" i="41"/>
  <c r="DW43" i="41"/>
  <c r="DR47" i="41"/>
  <c r="DR56" i="41"/>
  <c r="DR59" i="41"/>
  <c r="DR67" i="41"/>
  <c r="DR70" i="41"/>
  <c r="DR77" i="41"/>
  <c r="DR80" i="41"/>
  <c r="DW88" i="41"/>
  <c r="DR25" i="41"/>
  <c r="DW15" i="41"/>
  <c r="DR18" i="41"/>
  <c r="DW19" i="41"/>
  <c r="DR22" i="41"/>
  <c r="DW33" i="41"/>
  <c r="DW37" i="41"/>
  <c r="DR41" i="41"/>
  <c r="DT54" i="41"/>
  <c r="DW51" i="41"/>
  <c r="DW56" i="41"/>
  <c r="DR58" i="41"/>
  <c r="DR66" i="41"/>
  <c r="DW67" i="41"/>
  <c r="DR69" i="41"/>
  <c r="DW82" i="41"/>
  <c r="DW90" i="41"/>
  <c r="DV74" i="41"/>
  <c r="EA15" i="41"/>
  <c r="EA24" i="41"/>
  <c r="EA19" i="41"/>
  <c r="EA30" i="41"/>
  <c r="EA71" i="41"/>
  <c r="EA70" i="41"/>
  <c r="ED16" i="41"/>
  <c r="ED17" i="41"/>
  <c r="ED32" i="41"/>
  <c r="ED40" i="41"/>
  <c r="ED54" i="41"/>
  <c r="DT73" i="41"/>
  <c r="DT72" i="41"/>
  <c r="DT71" i="41"/>
  <c r="DT70" i="41"/>
  <c r="DT69" i="41"/>
  <c r="DW14" i="41"/>
  <c r="EA16" i="41"/>
  <c r="EA17" i="41"/>
  <c r="EA38" i="41"/>
  <c r="EA34" i="41"/>
  <c r="EA33" i="41"/>
  <c r="EA36" i="41"/>
  <c r="EA37" i="41"/>
  <c r="EA82" i="41"/>
  <c r="ED80" i="41"/>
  <c r="DW12" i="41"/>
  <c r="DT12" i="41"/>
  <c r="DT13" i="41"/>
  <c r="DT14" i="41"/>
  <c r="DT16" i="41"/>
  <c r="DT18" i="41"/>
  <c r="DT19" i="41"/>
  <c r="DT20" i="41"/>
  <c r="DT21" i="41"/>
  <c r="DT23" i="41"/>
  <c r="DT24" i="41"/>
  <c r="DT25" i="41"/>
  <c r="DT26" i="41"/>
  <c r="DT29" i="41"/>
  <c r="DT30" i="41"/>
  <c r="DT33" i="41"/>
  <c r="DT34" i="41"/>
  <c r="DT36" i="41"/>
  <c r="DT38" i="41"/>
  <c r="DT41" i="41"/>
  <c r="DT43" i="41"/>
  <c r="DT46" i="41"/>
  <c r="DT48" i="41"/>
  <c r="DT50" i="41"/>
  <c r="DT52" i="41"/>
  <c r="EA67" i="41"/>
  <c r="EA66" i="41"/>
  <c r="EA79" i="41"/>
  <c r="EA78" i="41"/>
  <c r="ED26" i="41"/>
  <c r="ED22" i="41"/>
  <c r="ED18" i="41"/>
  <c r="ED23" i="41"/>
  <c r="ED19" i="41"/>
  <c r="ED25" i="41"/>
  <c r="ED21" i="41"/>
  <c r="ED89" i="41"/>
  <c r="DT35" i="41"/>
  <c r="DT37" i="41"/>
  <c r="DT40" i="41"/>
  <c r="DT42" i="41"/>
  <c r="DT47" i="41"/>
  <c r="DT49" i="41"/>
  <c r="DT51" i="41"/>
  <c r="EA23" i="41"/>
  <c r="EA32" i="41"/>
  <c r="EA51" i="41"/>
  <c r="EA50" i="41"/>
  <c r="DW13" i="41"/>
  <c r="DW16" i="41"/>
  <c r="DW18" i="41"/>
  <c r="DW22" i="41"/>
  <c r="DW23" i="41"/>
  <c r="DW27" i="41"/>
  <c r="DW29" i="41"/>
  <c r="DW34" i="41"/>
  <c r="DW36" i="41"/>
  <c r="DW41" i="41"/>
  <c r="DW42" i="41"/>
  <c r="DW47" i="41"/>
  <c r="DW48" i="41"/>
  <c r="DW52" i="41"/>
  <c r="DW55" i="41"/>
  <c r="DW58" i="41"/>
  <c r="DT65" i="41"/>
  <c r="DT68" i="41"/>
  <c r="DT67" i="41"/>
  <c r="DT66" i="41"/>
  <c r="DT64" i="41"/>
  <c r="DW69" i="41"/>
  <c r="DW73" i="41"/>
  <c r="DT77" i="41"/>
  <c r="DT76" i="41"/>
  <c r="DT75" i="41"/>
  <c r="DT74" i="41"/>
  <c r="DT88" i="41"/>
  <c r="DT87" i="41"/>
  <c r="DT86" i="41"/>
  <c r="DT85" i="41"/>
  <c r="DT84" i="41"/>
  <c r="DT83" i="41"/>
  <c r="DT82" i="41"/>
  <c r="DT81" i="41"/>
  <c r="DT80" i="41"/>
  <c r="DT79" i="41"/>
  <c r="DT78" i="41"/>
  <c r="DR79" i="41"/>
  <c r="DW81" i="41"/>
  <c r="DT90" i="41"/>
  <c r="DT89" i="41"/>
  <c r="DW74" i="41"/>
  <c r="DW89" i="41"/>
  <c r="EA40" i="41"/>
  <c r="EA42" i="41"/>
  <c r="EA46" i="41"/>
  <c r="EA47" i="41"/>
  <c r="EA74" i="41"/>
  <c r="EA75" i="41"/>
  <c r="EA76" i="41"/>
  <c r="EA77" i="41"/>
  <c r="ED85" i="41"/>
  <c r="DT63" i="41"/>
  <c r="DT59" i="41"/>
  <c r="DT56" i="41"/>
  <c r="DT62" i="41"/>
  <c r="DT61" i="41"/>
  <c r="DT60" i="41"/>
  <c r="DT58" i="41"/>
  <c r="DT57" i="41"/>
  <c r="DR78" i="41"/>
  <c r="DR81" i="41"/>
  <c r="DR86" i="41"/>
  <c r="EA18" i="41"/>
  <c r="EA22" i="41"/>
  <c r="EA59" i="41"/>
  <c r="EA58" i="41"/>
  <c r="EA69" i="41"/>
  <c r="EA73" i="41"/>
  <c r="ED46" i="41"/>
  <c r="ED41" i="41"/>
  <c r="ED42" i="41"/>
  <c r="ED44" i="41"/>
  <c r="ED65" i="41"/>
  <c r="ED62" i="41"/>
  <c r="ED58" i="41"/>
  <c r="ED63" i="41"/>
  <c r="ED59" i="41"/>
  <c r="ED56" i="41"/>
  <c r="ED60" i="41"/>
  <c r="ED57" i="41"/>
  <c r="ED66" i="41"/>
  <c r="ED69" i="41"/>
  <c r="ED70" i="41"/>
  <c r="ED86" i="41"/>
  <c r="EG12" i="41"/>
  <c r="DR83" i="41"/>
  <c r="DR84" i="41"/>
  <c r="DR88" i="41"/>
  <c r="DR90" i="41"/>
  <c r="DV17" i="41"/>
  <c r="DV27" i="41"/>
  <c r="DV40" i="41"/>
  <c r="DV54" i="41"/>
  <c r="DV63" i="41"/>
  <c r="DV77" i="41"/>
  <c r="EA13" i="41"/>
  <c r="EA26" i="41"/>
  <c r="EA43" i="41"/>
  <c r="EA52" i="41"/>
  <c r="EA48" i="41"/>
  <c r="EA60" i="41"/>
  <c r="EA57" i="41"/>
  <c r="EA62" i="41"/>
  <c r="EA68" i="41"/>
  <c r="EA64" i="41"/>
  <c r="EA65" i="41"/>
  <c r="EA87" i="41"/>
  <c r="EA88" i="41"/>
  <c r="EA84" i="41"/>
  <c r="EA83" i="41"/>
  <c r="EA85" i="41"/>
  <c r="EA80" i="41"/>
  <c r="EA81" i="41"/>
  <c r="ED12" i="41"/>
  <c r="ED13" i="41"/>
  <c r="ED24" i="41"/>
  <c r="ED27" i="41"/>
  <c r="ED29" i="41"/>
  <c r="ED50" i="41"/>
  <c r="ED51" i="41"/>
  <c r="ED47" i="41"/>
  <c r="ED52" i="41"/>
  <c r="ED48" i="41"/>
  <c r="ED77" i="41"/>
  <c r="ED90" i="41"/>
  <c r="DW17" i="41"/>
  <c r="DW21" i="41"/>
  <c r="DW25" i="41"/>
  <c r="DW30" i="41"/>
  <c r="DW35" i="41"/>
  <c r="DW40" i="41"/>
  <c r="DW44" i="41"/>
  <c r="DW49" i="41"/>
  <c r="DW54" i="41"/>
  <c r="DW61" i="41"/>
  <c r="DW65" i="41"/>
  <c r="DW72" i="41"/>
  <c r="DW75" i="41"/>
  <c r="DW80" i="41"/>
  <c r="DR82" i="41"/>
  <c r="DR87" i="41"/>
  <c r="EA54" i="41"/>
  <c r="EA61" i="41"/>
  <c r="ED14" i="41"/>
  <c r="ED15" i="41"/>
  <c r="ED36" i="41"/>
  <c r="ED37" i="41"/>
  <c r="ED33" i="41"/>
  <c r="ED38" i="41"/>
  <c r="ED34" i="41"/>
  <c r="ED43" i="41"/>
  <c r="ED67" i="41"/>
  <c r="ED73" i="41"/>
  <c r="ED72" i="41"/>
  <c r="ED87" i="41"/>
  <c r="EG29" i="41"/>
  <c r="EG27" i="41"/>
  <c r="EG32" i="41"/>
  <c r="EG30" i="41"/>
  <c r="EG36" i="41"/>
  <c r="EG40" i="41"/>
  <c r="EG35" i="41"/>
  <c r="EG38" i="41"/>
  <c r="EG34" i="41"/>
  <c r="EG37" i="41"/>
  <c r="EG33" i="41"/>
  <c r="EG50" i="41"/>
  <c r="EG54" i="41"/>
  <c r="EG49" i="41"/>
  <c r="EG52" i="41"/>
  <c r="EG48" i="41"/>
  <c r="EG51" i="41"/>
  <c r="EG47" i="41"/>
  <c r="EG62" i="41"/>
  <c r="EG58" i="41"/>
  <c r="EG61" i="41"/>
  <c r="EG60" i="41"/>
  <c r="EG57" i="41"/>
  <c r="EG63" i="41"/>
  <c r="EG59" i="41"/>
  <c r="EG56" i="41"/>
  <c r="DV15" i="41"/>
  <c r="DV25" i="41"/>
  <c r="DV30" i="41"/>
  <c r="DV44" i="41"/>
  <c r="EA21" i="41"/>
  <c r="EA25" i="41"/>
  <c r="EA35" i="41"/>
  <c r="EA44" i="41"/>
  <c r="EA49" i="41"/>
  <c r="EA72" i="41"/>
  <c r="ED20" i="41"/>
  <c r="ED64" i="41"/>
  <c r="ED68" i="41"/>
  <c r="ED71" i="41"/>
  <c r="ED74" i="41"/>
  <c r="ED83" i="41"/>
  <c r="ED84" i="41"/>
  <c r="ED88" i="41"/>
  <c r="EG15" i="41"/>
  <c r="EG19" i="41"/>
  <c r="EG23" i="41"/>
  <c r="EG42" i="41"/>
  <c r="EG67" i="41"/>
  <c r="EG70" i="41"/>
  <c r="EG79" i="41"/>
  <c r="EA20" i="41"/>
  <c r="EA90" i="41"/>
  <c r="ED79" i="41"/>
  <c r="ED82" i="41"/>
  <c r="EG75" i="41"/>
  <c r="EG74" i="41"/>
  <c r="EG85" i="41"/>
  <c r="EG80" i="41"/>
  <c r="EG88" i="41"/>
  <c r="EG84" i="41"/>
  <c r="EG83" i="41"/>
  <c r="EG90" i="41"/>
  <c r="EG13" i="41"/>
  <c r="EG16" i="41"/>
  <c r="EG20" i="41"/>
  <c r="EG24" i="41"/>
  <c r="EG43" i="41"/>
  <c r="EG64" i="41"/>
  <c r="EG68" i="41"/>
  <c r="EG71" i="41"/>
  <c r="EG76" i="41"/>
  <c r="EG81" i="41"/>
  <c r="EG86" i="41"/>
  <c r="ED78" i="41"/>
  <c r="ED81" i="41"/>
  <c r="EG21" i="41"/>
  <c r="EG25" i="41"/>
  <c r="EG44" i="41"/>
  <c r="EG65" i="41"/>
  <c r="EG72" i="41"/>
  <c r="EG77" i="41"/>
  <c r="EG82" i="41"/>
  <c r="EG87" i="41"/>
  <c r="EG18" i="41"/>
  <c r="EG22" i="41"/>
  <c r="EG41" i="41"/>
  <c r="EG69" i="41"/>
  <c r="EG78" i="41"/>
  <c r="EG89" i="41"/>
  <c r="DV13" i="41"/>
  <c r="DV16" i="41"/>
  <c r="DV20" i="41"/>
  <c r="DV22" i="41"/>
  <c r="DV24" i="41"/>
  <c r="DV26" i="41"/>
  <c r="DV32" i="41"/>
  <c r="DV34" i="41"/>
  <c r="DV36" i="41"/>
  <c r="DV38" i="41"/>
  <c r="DV41" i="41"/>
  <c r="DV43" i="41"/>
  <c r="DV46" i="41"/>
  <c r="DV48" i="41"/>
  <c r="DV50" i="41"/>
  <c r="DV52" i="41"/>
  <c r="DV57" i="41"/>
  <c r="DV58" i="41"/>
  <c r="DV60" i="41"/>
  <c r="DV62" i="41"/>
  <c r="DV64" i="41"/>
  <c r="DV66" i="41"/>
  <c r="DV68" i="41"/>
  <c r="DV69" i="41"/>
  <c r="DV71" i="41"/>
  <c r="DV73" i="41"/>
  <c r="DV76" i="41"/>
  <c r="DV78" i="41"/>
  <c r="DV81" i="41"/>
  <c r="DV86" i="41"/>
  <c r="DV83" i="41"/>
  <c r="DV84" i="41"/>
  <c r="DV88" i="41"/>
  <c r="DV89" i="41"/>
  <c r="DV90" i="41"/>
  <c r="DV14" i="41"/>
  <c r="DV18" i="41"/>
  <c r="DV29" i="41"/>
  <c r="DV12" i="41"/>
  <c r="DV19" i="41"/>
  <c r="DV21" i="41"/>
  <c r="DV23" i="41"/>
  <c r="DV33" i="41"/>
  <c r="DV35" i="41"/>
  <c r="DV37" i="41"/>
  <c r="DV42" i="41"/>
  <c r="DV47" i="41"/>
  <c r="DV49" i="41"/>
  <c r="DV51" i="41"/>
  <c r="DV56" i="41"/>
  <c r="DV59" i="41"/>
  <c r="DV61" i="41"/>
  <c r="DV65" i="41"/>
  <c r="DV67" i="41"/>
  <c r="DV70" i="41"/>
  <c r="DV72" i="41"/>
  <c r="DV75" i="41"/>
  <c r="DV79" i="41"/>
  <c r="DV80" i="41"/>
  <c r="DV82" i="41"/>
  <c r="DV85" i="41"/>
  <c r="DV87" i="41"/>
  <c r="EI55" i="41" l="1"/>
  <c r="DX55" i="41"/>
  <c r="EH55" i="41" s="1"/>
  <c r="EI42" i="41"/>
  <c r="EI12" i="41"/>
  <c r="EI29" i="41"/>
  <c r="EJ26" i="41"/>
  <c r="EI38" i="41"/>
  <c r="EI46" i="41"/>
  <c r="EI73" i="41"/>
  <c r="EI48" i="41"/>
  <c r="EI18" i="41"/>
  <c r="EI24" i="41"/>
  <c r="EI35" i="41"/>
  <c r="EI19" i="41"/>
  <c r="EI69" i="41"/>
  <c r="EI15" i="41"/>
  <c r="EJ55" i="41"/>
  <c r="EI32" i="41"/>
  <c r="EI27" i="41"/>
  <c r="EJ17" i="41"/>
  <c r="EI70" i="41"/>
  <c r="EI76" i="41"/>
  <c r="EI26" i="41"/>
  <c r="EI16" i="41"/>
  <c r="EJ12" i="41"/>
  <c r="EI52" i="41"/>
  <c r="EI43" i="41"/>
  <c r="EJ14" i="41"/>
  <c r="EI47" i="41"/>
  <c r="EI41" i="41"/>
  <c r="EI44" i="41"/>
  <c r="EI50" i="41"/>
  <c r="EI30" i="41"/>
  <c r="EI33" i="41"/>
  <c r="EI66" i="41"/>
  <c r="EI72" i="41"/>
  <c r="EI37" i="41"/>
  <c r="EI49" i="41"/>
  <c r="EI14" i="41"/>
  <c r="EI34" i="41"/>
  <c r="EI22" i="41"/>
  <c r="EJ49" i="41"/>
  <c r="EI25" i="41"/>
  <c r="EJ30" i="41"/>
  <c r="EJ15" i="41"/>
  <c r="EJ27" i="41"/>
  <c r="EI54" i="41"/>
  <c r="EI74" i="41"/>
  <c r="EJ89" i="41"/>
  <c r="EJ71" i="41"/>
  <c r="EI77" i="41"/>
  <c r="EI40" i="41"/>
  <c r="EI51" i="41"/>
  <c r="EI21" i="41"/>
  <c r="EI71" i="41"/>
  <c r="EI36" i="41"/>
  <c r="DX80" i="41"/>
  <c r="EH80" i="41" s="1"/>
  <c r="EI17" i="41"/>
  <c r="DX57" i="41"/>
  <c r="EH57" i="41" s="1"/>
  <c r="EJ24" i="41"/>
  <c r="EJ86" i="41"/>
  <c r="EJ41" i="41"/>
  <c r="EI57" i="41"/>
  <c r="EI62" i="41"/>
  <c r="EI63" i="41"/>
  <c r="EI75" i="41"/>
  <c r="EI68" i="41"/>
  <c r="EI20" i="41"/>
  <c r="EJ35" i="41"/>
  <c r="EJ70" i="41"/>
  <c r="EJ63" i="41"/>
  <c r="EI58" i="41"/>
  <c r="EI56" i="41"/>
  <c r="EI64" i="41"/>
  <c r="EI13" i="41"/>
  <c r="EJ29" i="41"/>
  <c r="EI60" i="41"/>
  <c r="EI89" i="41"/>
  <c r="EI80" i="41"/>
  <c r="EI85" i="41"/>
  <c r="EI65" i="41"/>
  <c r="EJ19" i="41"/>
  <c r="EI23" i="41"/>
  <c r="EJ56" i="41"/>
  <c r="EI61" i="41"/>
  <c r="EI59" i="41"/>
  <c r="EI67" i="41"/>
  <c r="DX40" i="41"/>
  <c r="EH40" i="41" s="1"/>
  <c r="EJ90" i="41"/>
  <c r="EJ44" i="41"/>
  <c r="EI82" i="41"/>
  <c r="EJ84" i="41"/>
  <c r="EJ65" i="41"/>
  <c r="EJ62" i="41"/>
  <c r="EJ52" i="41"/>
  <c r="EJ13" i="41"/>
  <c r="EI90" i="41"/>
  <c r="EJ22" i="41"/>
  <c r="EI78" i="41"/>
  <c r="EJ74" i="41"/>
  <c r="EJ40" i="41"/>
  <c r="DX90" i="41"/>
  <c r="EH90" i="41" s="1"/>
  <c r="DX89" i="41"/>
  <c r="EH89" i="41" s="1"/>
  <c r="DX72" i="41"/>
  <c r="EH72" i="41" s="1"/>
  <c r="DX71" i="41"/>
  <c r="EH71" i="41" s="1"/>
  <c r="DX73" i="41"/>
  <c r="EH73" i="41" s="1"/>
  <c r="DX70" i="41"/>
  <c r="EH70" i="41" s="1"/>
  <c r="DX69" i="41"/>
  <c r="EH69" i="41" s="1"/>
  <c r="DX25" i="41"/>
  <c r="EH25" i="41" s="1"/>
  <c r="DX21" i="41"/>
  <c r="EH21" i="41" s="1"/>
  <c r="DX24" i="41"/>
  <c r="EH24" i="41" s="1"/>
  <c r="DX20" i="41"/>
  <c r="EH20" i="41" s="1"/>
  <c r="DX22" i="41"/>
  <c r="EH22" i="41" s="1"/>
  <c r="DX19" i="41"/>
  <c r="EH19" i="41" s="1"/>
  <c r="DX18" i="41"/>
  <c r="EH18" i="41" s="1"/>
  <c r="DX26" i="41"/>
  <c r="EH26" i="41" s="1"/>
  <c r="DX23" i="41"/>
  <c r="EH23" i="41" s="1"/>
  <c r="EJ51" i="41"/>
  <c r="EJ78" i="41"/>
  <c r="EJ34" i="41"/>
  <c r="EJ16" i="41"/>
  <c r="DX84" i="41"/>
  <c r="EH84" i="41" s="1"/>
  <c r="DX64" i="41"/>
  <c r="EH64" i="41" s="1"/>
  <c r="DX56" i="41"/>
  <c r="EH56" i="41" s="1"/>
  <c r="DX60" i="41"/>
  <c r="EH60" i="41" s="1"/>
  <c r="DX34" i="41"/>
  <c r="EH34" i="41" s="1"/>
  <c r="EJ20" i="41"/>
  <c r="EJ72" i="41"/>
  <c r="EJ80" i="41"/>
  <c r="EJ88" i="41"/>
  <c r="EJ57" i="41"/>
  <c r="EJ43" i="41"/>
  <c r="EI88" i="41"/>
  <c r="EJ58" i="41"/>
  <c r="EJ18" i="41"/>
  <c r="EJ77" i="41"/>
  <c r="EJ47" i="41"/>
  <c r="DX75" i="41"/>
  <c r="EH75" i="41" s="1"/>
  <c r="DX74" i="41"/>
  <c r="EH74" i="41" s="1"/>
  <c r="DX77" i="41"/>
  <c r="EH77" i="41" s="1"/>
  <c r="DX76" i="41"/>
  <c r="EH76" i="41" s="1"/>
  <c r="EI79" i="41"/>
  <c r="DX44" i="41"/>
  <c r="EH44" i="41" s="1"/>
  <c r="DX43" i="41"/>
  <c r="EH43" i="41" s="1"/>
  <c r="DX41" i="41"/>
  <c r="EH41" i="41" s="1"/>
  <c r="DX46" i="41"/>
  <c r="EH46" i="41" s="1"/>
  <c r="DX42" i="41"/>
  <c r="EH42" i="41" s="1"/>
  <c r="DX29" i="41"/>
  <c r="EH29" i="41" s="1"/>
  <c r="DX27" i="41"/>
  <c r="EH27" i="41" s="1"/>
  <c r="DX17" i="41"/>
  <c r="EH17" i="41" s="1"/>
  <c r="DX16" i="41"/>
  <c r="EH16" i="41" s="1"/>
  <c r="EJ32" i="41"/>
  <c r="EJ79" i="41"/>
  <c r="DX86" i="41"/>
  <c r="EH86" i="41" s="1"/>
  <c r="DX13" i="41"/>
  <c r="EH13" i="41" s="1"/>
  <c r="DX12" i="41"/>
  <c r="EH12" i="41" s="1"/>
  <c r="EJ37" i="41"/>
  <c r="EJ38" i="41"/>
  <c r="DX82" i="41"/>
  <c r="EH82" i="41" s="1"/>
  <c r="DX88" i="41"/>
  <c r="EH88" i="41" s="1"/>
  <c r="DX85" i="41"/>
  <c r="EH85" i="41" s="1"/>
  <c r="DX68" i="41"/>
  <c r="EH68" i="41" s="1"/>
  <c r="DX63" i="41"/>
  <c r="EH63" i="41" s="1"/>
  <c r="DX33" i="41"/>
  <c r="EH33" i="41" s="1"/>
  <c r="DX38" i="41"/>
  <c r="EH38" i="41" s="1"/>
  <c r="EJ25" i="41"/>
  <c r="EJ61" i="41"/>
  <c r="EI87" i="41"/>
  <c r="DX30" i="41"/>
  <c r="EH30" i="41" s="1"/>
  <c r="DX32" i="41"/>
  <c r="EH32" i="41" s="1"/>
  <c r="EJ64" i="41"/>
  <c r="EJ60" i="41"/>
  <c r="EI84" i="41"/>
  <c r="EJ73" i="41"/>
  <c r="EJ59" i="41"/>
  <c r="DX81" i="41"/>
  <c r="EH81" i="41" s="1"/>
  <c r="EI86" i="41"/>
  <c r="EJ76" i="41"/>
  <c r="EJ46" i="41"/>
  <c r="DX79" i="41"/>
  <c r="EH79" i="41" s="1"/>
  <c r="EJ66" i="41"/>
  <c r="EJ82" i="41"/>
  <c r="EJ36" i="41"/>
  <c r="DX14" i="41"/>
  <c r="EH14" i="41" s="1"/>
  <c r="DX15" i="41"/>
  <c r="EH15" i="41" s="1"/>
  <c r="DX87" i="41"/>
  <c r="EH87" i="41" s="1"/>
  <c r="DX65" i="41"/>
  <c r="EH65" i="41" s="1"/>
  <c r="DX62" i="41"/>
  <c r="EH62" i="41" s="1"/>
  <c r="DX58" i="41"/>
  <c r="EH58" i="41" s="1"/>
  <c r="DX61" i="41"/>
  <c r="EH61" i="41" s="1"/>
  <c r="DX36" i="41"/>
  <c r="EH36" i="41" s="1"/>
  <c r="DX35" i="41"/>
  <c r="EH35" i="41" s="1"/>
  <c r="EJ21" i="41"/>
  <c r="EJ54" i="41"/>
  <c r="EJ81" i="41"/>
  <c r="EJ85" i="41"/>
  <c r="EJ83" i="41"/>
  <c r="EJ87" i="41"/>
  <c r="EJ68" i="41"/>
  <c r="EJ48" i="41"/>
  <c r="EI83" i="41"/>
  <c r="EJ69" i="41"/>
  <c r="EI81" i="41"/>
  <c r="EJ75" i="41"/>
  <c r="EJ42" i="41"/>
  <c r="DX67" i="41"/>
  <c r="EH67" i="41" s="1"/>
  <c r="DX54" i="41"/>
  <c r="EH54" i="41" s="1"/>
  <c r="DX49" i="41"/>
  <c r="EH49" i="41" s="1"/>
  <c r="DX52" i="41"/>
  <c r="EH52" i="41" s="1"/>
  <c r="DX48" i="41"/>
  <c r="EH48" i="41" s="1"/>
  <c r="DX50" i="41"/>
  <c r="EH50" i="41" s="1"/>
  <c r="DX47" i="41"/>
  <c r="EH47" i="41" s="1"/>
  <c r="DX51" i="41"/>
  <c r="EH51" i="41" s="1"/>
  <c r="EJ50" i="41"/>
  <c r="EJ23" i="41"/>
  <c r="EJ67" i="41"/>
  <c r="EJ33" i="41"/>
  <c r="DX78" i="41"/>
  <c r="EH78" i="41" s="1"/>
  <c r="DX83" i="41"/>
  <c r="EH83" i="41" s="1"/>
  <c r="DX66" i="41"/>
  <c r="EH66" i="41" s="1"/>
  <c r="DX59" i="41"/>
  <c r="EH59" i="41" s="1"/>
  <c r="DX37" i="41"/>
  <c r="EH37" i="41" s="1"/>
  <c r="EK55" i="41" l="1"/>
  <c r="EK17" i="41"/>
  <c r="EK19" i="41"/>
  <c r="EK65" i="41"/>
  <c r="EK46" i="41"/>
  <c r="EK30" i="41"/>
  <c r="EK57" i="41"/>
  <c r="EK63" i="41"/>
  <c r="EK12" i="41"/>
  <c r="EK25" i="41"/>
  <c r="EK15" i="41"/>
  <c r="EK78" i="41"/>
  <c r="EK23" i="41"/>
  <c r="EK35" i="41"/>
  <c r="EK80" i="41"/>
  <c r="EK26" i="41"/>
  <c r="EK18" i="41"/>
  <c r="EK89" i="41"/>
  <c r="EK79" i="41"/>
  <c r="EK71" i="41"/>
  <c r="EK24" i="41"/>
  <c r="EK33" i="41"/>
  <c r="EK49" i="41"/>
  <c r="EK59" i="41"/>
  <c r="EK42" i="41"/>
  <c r="EK61" i="41"/>
  <c r="EK27" i="41"/>
  <c r="EK41" i="41"/>
  <c r="EK56" i="41"/>
  <c r="EK70" i="41"/>
  <c r="EK14" i="41"/>
  <c r="EK66" i="41"/>
  <c r="EK21" i="41"/>
  <c r="EK58" i="41"/>
  <c r="EK29" i="41"/>
  <c r="EK77" i="41"/>
  <c r="EK20" i="41"/>
  <c r="EK62" i="41"/>
  <c r="EK88" i="41"/>
  <c r="EK74" i="41"/>
  <c r="EK67" i="41"/>
  <c r="EK90" i="41"/>
  <c r="EK40" i="41"/>
  <c r="EK36" i="41"/>
  <c r="EK81" i="41"/>
  <c r="EK37" i="41"/>
  <c r="EK86" i="41"/>
  <c r="EK64" i="41"/>
  <c r="EK16" i="41"/>
  <c r="EK73" i="41"/>
  <c r="EK50" i="41"/>
  <c r="EK54" i="41"/>
  <c r="EK87" i="41"/>
  <c r="EK75" i="41"/>
  <c r="EK34" i="41"/>
  <c r="EK13" i="41"/>
  <c r="EK48" i="41"/>
  <c r="EK68" i="41"/>
  <c r="EK82" i="41"/>
  <c r="EK76" i="41"/>
  <c r="EK47" i="41"/>
  <c r="EK60" i="41"/>
  <c r="EK84" i="41"/>
  <c r="EK69" i="41"/>
  <c r="EK72" i="41"/>
  <c r="EK22" i="41"/>
  <c r="EK52" i="41"/>
  <c r="EK44" i="41"/>
  <c r="EK83" i="41"/>
  <c r="EK85" i="41"/>
  <c r="EK38" i="41"/>
  <c r="EK32" i="41"/>
  <c r="EK43" i="41"/>
  <c r="EK51" i="41"/>
  <c r="DO90" i="41"/>
  <c r="DN90" i="41"/>
  <c r="DG90" i="41"/>
  <c r="DF90" i="41"/>
  <c r="DO89" i="41"/>
  <c r="DN89" i="41"/>
  <c r="DG89" i="41"/>
  <c r="DF89" i="41"/>
  <c r="DO88" i="41"/>
  <c r="DN88" i="41"/>
  <c r="DG88" i="41"/>
  <c r="DF88" i="41"/>
  <c r="DO87" i="41"/>
  <c r="DN87" i="41"/>
  <c r="DG87" i="41"/>
  <c r="DF87" i="41"/>
  <c r="DO86" i="41"/>
  <c r="DN86" i="41"/>
  <c r="DG86" i="41"/>
  <c r="DF86" i="41"/>
  <c r="DO85" i="41"/>
  <c r="DN85" i="41"/>
  <c r="DG85" i="41"/>
  <c r="DF85" i="41"/>
  <c r="DO84" i="41"/>
  <c r="DN84" i="41"/>
  <c r="DG84" i="41"/>
  <c r="DF84" i="41"/>
  <c r="DO83" i="41"/>
  <c r="DN83" i="41"/>
  <c r="DG83" i="41"/>
  <c r="DF83" i="41"/>
  <c r="DO82" i="41"/>
  <c r="DN82" i="41"/>
  <c r="DG82" i="41"/>
  <c r="DF82" i="41"/>
  <c r="DO81" i="41"/>
  <c r="DN81" i="41"/>
  <c r="DG81" i="41"/>
  <c r="DF81" i="41"/>
  <c r="DO80" i="41"/>
  <c r="DN80" i="41"/>
  <c r="DG80" i="41"/>
  <c r="DF80" i="41"/>
  <c r="DO79" i="41"/>
  <c r="DN79" i="41"/>
  <c r="DG79" i="41"/>
  <c r="DF79" i="41"/>
  <c r="DO78" i="41"/>
  <c r="DN78" i="41"/>
  <c r="DG78" i="41"/>
  <c r="DF78" i="41"/>
  <c r="DO77" i="41"/>
  <c r="DN77" i="41"/>
  <c r="DG77" i="41"/>
  <c r="DF77" i="41"/>
  <c r="DO76" i="41"/>
  <c r="DN76" i="41"/>
  <c r="DG76" i="41"/>
  <c r="DF76" i="41"/>
  <c r="DO75" i="41"/>
  <c r="DN75" i="41"/>
  <c r="DG75" i="41"/>
  <c r="DF75" i="41"/>
  <c r="DO74" i="41"/>
  <c r="DN74" i="41"/>
  <c r="DG74" i="41"/>
  <c r="DF74" i="41"/>
  <c r="DO73" i="41"/>
  <c r="DN73" i="41"/>
  <c r="DG73" i="41"/>
  <c r="DF73" i="41"/>
  <c r="DO72" i="41"/>
  <c r="DN72" i="41"/>
  <c r="DG72" i="41"/>
  <c r="DF72" i="41"/>
  <c r="DO71" i="41"/>
  <c r="DN71" i="41"/>
  <c r="DG71" i="41"/>
  <c r="DF71" i="41"/>
  <c r="DO70" i="41"/>
  <c r="DN70" i="41"/>
  <c r="DG70" i="41"/>
  <c r="DF70" i="41"/>
  <c r="DO69" i="41"/>
  <c r="DN69" i="41"/>
  <c r="DG69" i="41"/>
  <c r="DF69" i="41"/>
  <c r="DO68" i="41"/>
  <c r="DN68" i="41"/>
  <c r="DG68" i="41"/>
  <c r="DF68" i="41"/>
  <c r="DO67" i="41"/>
  <c r="DN67" i="41"/>
  <c r="DG67" i="41"/>
  <c r="DF67" i="41"/>
  <c r="DO66" i="41"/>
  <c r="DN66" i="41"/>
  <c r="DG66" i="41"/>
  <c r="DF66" i="41"/>
  <c r="DO65" i="41"/>
  <c r="DN65" i="41"/>
  <c r="DG65" i="41"/>
  <c r="DF65" i="41"/>
  <c r="DO64" i="41"/>
  <c r="DN64" i="41"/>
  <c r="DG64" i="41"/>
  <c r="DF64" i="41"/>
  <c r="DO63" i="41"/>
  <c r="DN63" i="41"/>
  <c r="DG63" i="41"/>
  <c r="DF63" i="41"/>
  <c r="DO62" i="41"/>
  <c r="DN62" i="41"/>
  <c r="DG62" i="41"/>
  <c r="DF62" i="41"/>
  <c r="DO61" i="41"/>
  <c r="DN61" i="41"/>
  <c r="DG61" i="41"/>
  <c r="DF61" i="41"/>
  <c r="DO60" i="41"/>
  <c r="DN60" i="41"/>
  <c r="DG60" i="41"/>
  <c r="DF60" i="41"/>
  <c r="DO59" i="41"/>
  <c r="DN59" i="41"/>
  <c r="DG59" i="41"/>
  <c r="DF59" i="41"/>
  <c r="DO58" i="41"/>
  <c r="DN58" i="41"/>
  <c r="DG58" i="41"/>
  <c r="DF58" i="41"/>
  <c r="DO57" i="41"/>
  <c r="DN57" i="41"/>
  <c r="DG57" i="41"/>
  <c r="DF57" i="41"/>
  <c r="DO56" i="41"/>
  <c r="DN56" i="41"/>
  <c r="DG56" i="41"/>
  <c r="DF56" i="41"/>
  <c r="DO55" i="41"/>
  <c r="DN55" i="41"/>
  <c r="DG55" i="41"/>
  <c r="DF55" i="41"/>
  <c r="DO54" i="41"/>
  <c r="DN54" i="41"/>
  <c r="DG54" i="41"/>
  <c r="DF54" i="41"/>
  <c r="DO52" i="41"/>
  <c r="DN52" i="41"/>
  <c r="DG52" i="41"/>
  <c r="DF52" i="41"/>
  <c r="DO51" i="41"/>
  <c r="DN51" i="41"/>
  <c r="DG51" i="41"/>
  <c r="DF51" i="41"/>
  <c r="DO50" i="41"/>
  <c r="DN50" i="41"/>
  <c r="DG50" i="41"/>
  <c r="DF50" i="41"/>
  <c r="DO49" i="41"/>
  <c r="DN49" i="41"/>
  <c r="DG49" i="41"/>
  <c r="DF49" i="41"/>
  <c r="DO48" i="41"/>
  <c r="DN48" i="41"/>
  <c r="DG48" i="41"/>
  <c r="DF48" i="41"/>
  <c r="DO47" i="41"/>
  <c r="DN47" i="41"/>
  <c r="DG47" i="41"/>
  <c r="DF47" i="41"/>
  <c r="DO46" i="41"/>
  <c r="DN46" i="41"/>
  <c r="DG46" i="41"/>
  <c r="DF46" i="41"/>
  <c r="DO44" i="41"/>
  <c r="DN44" i="41"/>
  <c r="DG44" i="41"/>
  <c r="DF44" i="41"/>
  <c r="DO43" i="41"/>
  <c r="DN43" i="41"/>
  <c r="DG43" i="41"/>
  <c r="DF43" i="41"/>
  <c r="DO42" i="41"/>
  <c r="DN42" i="41"/>
  <c r="DG42" i="41"/>
  <c r="DF42" i="41"/>
  <c r="DO41" i="41"/>
  <c r="DN41" i="41"/>
  <c r="DG41" i="41"/>
  <c r="DF41" i="41"/>
  <c r="DO40" i="41"/>
  <c r="DN40" i="41"/>
  <c r="DG40" i="41"/>
  <c r="DF40" i="41"/>
  <c r="DO38" i="41"/>
  <c r="DN38" i="41"/>
  <c r="DG38" i="41"/>
  <c r="DF38" i="41"/>
  <c r="DO37" i="41"/>
  <c r="DN37" i="41"/>
  <c r="DG37" i="41"/>
  <c r="DF37" i="41"/>
  <c r="DO36" i="41"/>
  <c r="DN36" i="41"/>
  <c r="DG36" i="41"/>
  <c r="DF36" i="41"/>
  <c r="DO35" i="41"/>
  <c r="DN35" i="41"/>
  <c r="DG35" i="41"/>
  <c r="DF35" i="41"/>
  <c r="DO34" i="41"/>
  <c r="DN34" i="41"/>
  <c r="DG34" i="41"/>
  <c r="DF34" i="41"/>
  <c r="DO33" i="41"/>
  <c r="DN33" i="41"/>
  <c r="DG33" i="41"/>
  <c r="DF33" i="41"/>
  <c r="DO32" i="41"/>
  <c r="DN32" i="41"/>
  <c r="DG32" i="41"/>
  <c r="DF32" i="41"/>
  <c r="DO30" i="41"/>
  <c r="DN30" i="41"/>
  <c r="DG30" i="41"/>
  <c r="DF30" i="41"/>
  <c r="DO29" i="41"/>
  <c r="DN29" i="41"/>
  <c r="DG29" i="41"/>
  <c r="DF29" i="41"/>
  <c r="DO27" i="41"/>
  <c r="DN27" i="41"/>
  <c r="DG27" i="41"/>
  <c r="DF27" i="41"/>
  <c r="DO26" i="41"/>
  <c r="DN26" i="41"/>
  <c r="DG26" i="41"/>
  <c r="DF26" i="41"/>
  <c r="DO25" i="41"/>
  <c r="DN25" i="41"/>
  <c r="DG25" i="41"/>
  <c r="DF25" i="41"/>
  <c r="DO24" i="41"/>
  <c r="DN24" i="41"/>
  <c r="DG24" i="41"/>
  <c r="DF24" i="41"/>
  <c r="DO23" i="41"/>
  <c r="DN23" i="41"/>
  <c r="DG23" i="41"/>
  <c r="DF23" i="41"/>
  <c r="DO22" i="41"/>
  <c r="DN22" i="41"/>
  <c r="DG22" i="41"/>
  <c r="DF22" i="41"/>
  <c r="DO21" i="41"/>
  <c r="DN21" i="41"/>
  <c r="DG21" i="41"/>
  <c r="DF21" i="41"/>
  <c r="DO20" i="41"/>
  <c r="DN20" i="41"/>
  <c r="DG20" i="41"/>
  <c r="DF20" i="41"/>
  <c r="DO19" i="41"/>
  <c r="DN19" i="41"/>
  <c r="DG19" i="41"/>
  <c r="DF19" i="41"/>
  <c r="DO18" i="41"/>
  <c r="DN18" i="41"/>
  <c r="DG18" i="41"/>
  <c r="DF18" i="41"/>
  <c r="DO17" i="41"/>
  <c r="DN17" i="41"/>
  <c r="DG17" i="41"/>
  <c r="DF17" i="41"/>
  <c r="DO16" i="41"/>
  <c r="DN16" i="41"/>
  <c r="DG16" i="41"/>
  <c r="DF16" i="41"/>
  <c r="DO15" i="41"/>
  <c r="DN15" i="41"/>
  <c r="DG15" i="41"/>
  <c r="DF15" i="41"/>
  <c r="DO14" i="41"/>
  <c r="DN14" i="41"/>
  <c r="DG14" i="41"/>
  <c r="DF14" i="41"/>
  <c r="DO13" i="41"/>
  <c r="DN13" i="41"/>
  <c r="DG13" i="41"/>
  <c r="DF13" i="41"/>
  <c r="DO12" i="41"/>
  <c r="DN12" i="41"/>
  <c r="DF12" i="41"/>
  <c r="DG12" i="41"/>
  <c r="CG13" i="41" l="1"/>
  <c r="CG14" i="41"/>
  <c r="CG15" i="41"/>
  <c r="CG16" i="41"/>
  <c r="CG17" i="41"/>
  <c r="CG18" i="41"/>
  <c r="CG19" i="41"/>
  <c r="CG20" i="41"/>
  <c r="CG21" i="41"/>
  <c r="CG22" i="41"/>
  <c r="CG23" i="41"/>
  <c r="CG24" i="41"/>
  <c r="CG25" i="41"/>
  <c r="CG26" i="41"/>
  <c r="CG27" i="41"/>
  <c r="CG29" i="41"/>
  <c r="CG30" i="41"/>
  <c r="CG32" i="41"/>
  <c r="CG33" i="41"/>
  <c r="CG34" i="41"/>
  <c r="CG35" i="41"/>
  <c r="CG36" i="41"/>
  <c r="CG37" i="41"/>
  <c r="CG38" i="41"/>
  <c r="CG40" i="41"/>
  <c r="CG41" i="41"/>
  <c r="CG42" i="41"/>
  <c r="CG43" i="41"/>
  <c r="CG44" i="41"/>
  <c r="CG46" i="41"/>
  <c r="CG47" i="41"/>
  <c r="CG48" i="41"/>
  <c r="CG49" i="41"/>
  <c r="CG50" i="41"/>
  <c r="CG51" i="41"/>
  <c r="CG52" i="41"/>
  <c r="CG54" i="41"/>
  <c r="CG55" i="41"/>
  <c r="CG56" i="41"/>
  <c r="CG57" i="41"/>
  <c r="CG58" i="41"/>
  <c r="CG59" i="41"/>
  <c r="CG60" i="41"/>
  <c r="CG61" i="41"/>
  <c r="CG62" i="41"/>
  <c r="CG63" i="41"/>
  <c r="CG64" i="41"/>
  <c r="CG65" i="41"/>
  <c r="CG66" i="41"/>
  <c r="CG67" i="41"/>
  <c r="CG68" i="41"/>
  <c r="CG69" i="41"/>
  <c r="CG70" i="41"/>
  <c r="CG71" i="41"/>
  <c r="CG72" i="41"/>
  <c r="CG73" i="41"/>
  <c r="CG74" i="41"/>
  <c r="CG75" i="41"/>
  <c r="CG76" i="41"/>
  <c r="CG77" i="41"/>
  <c r="CG78" i="41"/>
  <c r="CG79" i="41"/>
  <c r="CG80" i="41"/>
  <c r="CG81" i="41"/>
  <c r="CG82" i="41"/>
  <c r="CG83" i="41"/>
  <c r="CG84" i="41"/>
  <c r="CG85" i="41"/>
  <c r="CG86" i="41"/>
  <c r="CG87" i="41"/>
  <c r="CG88" i="41"/>
  <c r="CG89" i="41"/>
  <c r="CG90" i="41"/>
  <c r="CG12" i="41"/>
  <c r="E18" i="49" l="1"/>
  <c r="E17" i="49"/>
  <c r="E16" i="49"/>
  <c r="E15" i="49"/>
  <c r="C15" i="49"/>
  <c r="E14" i="49"/>
  <c r="E13" i="49"/>
  <c r="E12" i="49"/>
  <c r="E11" i="49"/>
  <c r="C11" i="49"/>
  <c r="E10" i="49"/>
  <c r="E9" i="49"/>
  <c r="E8" i="49"/>
  <c r="E7" i="49"/>
  <c r="C7" i="49"/>
  <c r="E6" i="49"/>
  <c r="E5" i="49"/>
  <c r="E4" i="49"/>
  <c r="E3" i="49"/>
  <c r="C3" i="49"/>
  <c r="D14" i="57"/>
  <c r="D14" i="56"/>
  <c r="E20" i="49" l="1"/>
  <c r="D13" i="50"/>
  <c r="E12" i="50" l="1"/>
  <c r="E11" i="50"/>
  <c r="D12" i="57"/>
  <c r="J16" i="57"/>
  <c r="J14" i="57" s="1"/>
  <c r="F16" i="57"/>
  <c r="F14" i="57" s="1"/>
  <c r="H16" i="57"/>
  <c r="H14" i="57" s="1"/>
  <c r="D10" i="56"/>
  <c r="H16" i="56"/>
  <c r="H14" i="56" s="1"/>
  <c r="D12" i="56"/>
  <c r="J16" i="56"/>
  <c r="J14" i="56" s="1"/>
  <c r="D5" i="50"/>
  <c r="E3" i="50" s="1"/>
  <c r="D9" i="50"/>
  <c r="N16" i="57"/>
  <c r="N14" i="57" s="1"/>
  <c r="L16" i="57"/>
  <c r="L14" i="57" s="1"/>
  <c r="D10" i="57"/>
  <c r="D8" i="57"/>
  <c r="D6" i="57"/>
  <c r="N16" i="56"/>
  <c r="N14" i="56" s="1"/>
  <c r="L16" i="56"/>
  <c r="L14" i="56" s="1"/>
  <c r="F16" i="56"/>
  <c r="F14" i="56" s="1"/>
  <c r="D8" i="56"/>
  <c r="D6" i="56"/>
  <c r="AH16" i="2"/>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 r="H8" i="56" l="1"/>
  <c r="N8" i="56"/>
  <c r="F8" i="56"/>
  <c r="L8" i="56"/>
  <c r="J8" i="56"/>
  <c r="L12" i="56"/>
  <c r="F12" i="56"/>
  <c r="F19" i="56" s="1"/>
  <c r="H12" i="56"/>
  <c r="J12" i="56"/>
  <c r="N12" i="56"/>
  <c r="L8" i="57"/>
  <c r="J8" i="57"/>
  <c r="H8" i="57"/>
  <c r="N8" i="57"/>
  <c r="F8" i="57"/>
  <c r="J10" i="57"/>
  <c r="H10" i="57"/>
  <c r="N10" i="57"/>
  <c r="F10" i="57"/>
  <c r="L10" i="57"/>
  <c r="H10" i="56"/>
  <c r="N10" i="56"/>
  <c r="J10" i="56"/>
  <c r="L10" i="56"/>
  <c r="F10" i="56"/>
  <c r="F12" i="57"/>
  <c r="F19" i="57" s="1"/>
  <c r="L12" i="57"/>
  <c r="J12" i="57"/>
  <c r="H12" i="57"/>
  <c r="N12" i="57"/>
  <c r="N6" i="57"/>
  <c r="F6" i="57"/>
  <c r="L6" i="57"/>
  <c r="J6" i="57"/>
  <c r="H6" i="57"/>
  <c r="H6" i="56"/>
  <c r="N6" i="56"/>
  <c r="F6" i="56"/>
  <c r="L6" i="56"/>
  <c r="J6" i="56"/>
  <c r="E13" i="50"/>
  <c r="E8" i="50"/>
  <c r="E4" i="50"/>
  <c r="E5" i="50" s="1"/>
  <c r="E7" i="50"/>
  <c r="D15" i="50"/>
  <c r="L19" i="56" l="1"/>
  <c r="J19" i="57"/>
  <c r="L19" i="57"/>
  <c r="H19" i="57"/>
  <c r="H19" i="56"/>
  <c r="J19" i="56"/>
  <c r="E9" i="50"/>
  <c r="D20" i="56"/>
  <c r="D20" i="57"/>
</calcChain>
</file>

<file path=xl/sharedStrings.xml><?xml version="1.0" encoding="utf-8"?>
<sst xmlns="http://schemas.openxmlformats.org/spreadsheetml/2006/main" count="6410" uniqueCount="1725">
  <si>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</si>
  <si>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</si>
  <si>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</si>
  <si>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</si>
  <si>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</si>
  <si>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</si>
  <si>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</si>
  <si>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</si>
  <si>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</si>
  <si>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</si>
  <si>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</si>
  <si>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</si>
  <si>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</si>
  <si>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</si>
  <si>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</si>
  <si>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</si>
  <si>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</si>
  <si>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</si>
  <si>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</si>
  <si>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</si>
  <si>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</si>
  <si>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</si>
  <si>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</si>
  <si>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</si>
  <si>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</si>
  <si>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</si>
  <si>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</si>
  <si>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</si>
  <si>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</si>
  <si>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</si>
  <si>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</si>
  <si>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</si>
  <si>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</si>
  <si>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</si>
  <si>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</si>
  <si>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Dependencias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</si>
  <si>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</si>
  <si>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</si>
  <si>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</si>
  <si>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</si>
  <si>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</si>
  <si>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</si>
  <si>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</si>
  <si>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</si>
  <si>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</si>
  <si>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</si>
  <si>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</si>
  <si>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</si>
  <si>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</si>
  <si>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</si>
  <si>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</si>
  <si>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</si>
  <si>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Muy alta (5)</t>
  </si>
  <si>
    <t>Catastrófico (5)</t>
  </si>
  <si>
    <t>Sí</t>
  </si>
  <si>
    <t>Extrema</t>
  </si>
  <si>
    <t>Prevenir</t>
  </si>
  <si>
    <t>Detectar</t>
  </si>
  <si>
    <t>Completa</t>
  </si>
  <si>
    <t>Siempre</t>
  </si>
  <si>
    <t>Todas</t>
  </si>
  <si>
    <t>Todos</t>
  </si>
  <si>
    <t>Fuerte</t>
  </si>
  <si>
    <t>Directamente</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</si>
  <si>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</si>
  <si>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</si>
  <si>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</si>
  <si>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</si>
  <si>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</si>
  <si>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</si>
  <si>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</si>
  <si>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</si>
  <si>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</si>
  <si>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</si>
  <si>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</si>
  <si>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</si>
  <si>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</si>
  <si>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</si>
  <si>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Alta (4)</t>
  </si>
  <si>
    <t>Mayor (4)</t>
  </si>
  <si>
    <t>No</t>
  </si>
  <si>
    <t>Alta</t>
  </si>
  <si>
    <t>No es un control</t>
  </si>
  <si>
    <t>Incompleta</t>
  </si>
  <si>
    <t>Algunas veces</t>
  </si>
  <si>
    <t>La mayoría</t>
  </si>
  <si>
    <t>Moderado</t>
  </si>
  <si>
    <t>No disminuye</t>
  </si>
  <si>
    <t>Indirectamente</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</si>
  <si>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</si>
  <si>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</si>
  <si>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</si>
  <si>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</si>
  <si>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</si>
  <si>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</si>
  <si>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</si>
  <si>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</si>
  <si>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</si>
  <si>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</si>
  <si>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</si>
  <si>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</si>
  <si>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</si>
  <si>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Media (3)</t>
  </si>
  <si>
    <t>Moderado (3)</t>
  </si>
  <si>
    <t>Moderada</t>
  </si>
  <si>
    <t>No existe</t>
  </si>
  <si>
    <t>No se ejecuta</t>
  </si>
  <si>
    <t>Algunas</t>
  </si>
  <si>
    <t>Algunos</t>
  </si>
  <si>
    <t>Débil</t>
  </si>
  <si>
    <t>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</si>
  <si>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</si>
  <si>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</si>
  <si>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</si>
  <si>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</si>
  <si>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</si>
  <si>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</si>
  <si>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</si>
  <si>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</si>
  <si>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</si>
  <si>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</si>
  <si>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</si>
  <si>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</si>
  <si>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Baja (2)</t>
  </si>
  <si>
    <t>Menor (2)</t>
  </si>
  <si>
    <t>Baja</t>
  </si>
  <si>
    <t>Ninguna</t>
  </si>
  <si>
    <t>Ninguno</t>
  </si>
  <si>
    <t>Director(a) de Contratación</t>
  </si>
  <si>
    <t>Dirección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</si>
  <si>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</si>
  <si>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</si>
  <si>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</si>
  <si>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</si>
  <si>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</si>
  <si>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</si>
  <si>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</si>
  <si>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</si>
  <si>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</si>
  <si>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</si>
  <si>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</si>
  <si>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</si>
  <si>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</si>
  <si>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</si>
  <si>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Muy baja (1)</t>
  </si>
  <si>
    <t>Leve (1)</t>
  </si>
  <si>
    <t>Jefe Oficina de Control Disciplinario Interno</t>
  </si>
  <si>
    <t>Oficina de Control Disciplinario Interno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</si>
  <si>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</si>
  <si>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</si>
  <si>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</si>
  <si>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</si>
  <si>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</si>
  <si>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</si>
  <si>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</si>
  <si>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</si>
  <si>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</si>
  <si>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</si>
  <si>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</si>
  <si>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</si>
  <si>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</si>
  <si>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</si>
  <si>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</si>
  <si>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</si>
  <si>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</si>
  <si>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</si>
  <si>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</si>
  <si>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</si>
  <si>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</si>
  <si>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</si>
  <si>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</si>
  <si>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Subdirección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</si>
  <si>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</si>
  <si>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</si>
  <si>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</si>
  <si>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</si>
  <si>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</si>
  <si>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</si>
  <si>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</si>
  <si>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t>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</si>
  <si>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</si>
  <si>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</si>
  <si>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</si>
  <si>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</si>
  <si>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</si>
  <si>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</si>
  <si>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</si>
  <si>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</si>
  <si>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</si>
  <si>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</si>
  <si>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</si>
  <si>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Dirección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</si>
  <si>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</si>
  <si>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</si>
  <si>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</si>
  <si>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</si>
  <si>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</si>
  <si>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</si>
  <si>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</si>
  <si>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t>Dirección Distrital de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</si>
  <si>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</si>
  <si>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</si>
  <si>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</si>
  <si>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</si>
  <si>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xxx</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</si>
  <si>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</si>
  <si>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</si>
  <si>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</si>
  <si>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</si>
  <si>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t>Subdirección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</si>
  <si>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</si>
  <si>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</si>
  <si>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</si>
  <si>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</si>
  <si>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Dirección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</si>
  <si>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</si>
  <si>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</si>
  <si>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</si>
  <si>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</si>
  <si>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</si>
  <si>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</si>
  <si>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</si>
  <si>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t>Subsecretaría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</si>
  <si>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</si>
  <si>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</si>
  <si>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</si>
  <si>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</si>
  <si>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</si>
  <si>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</si>
  <si>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</si>
  <si>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</si>
  <si>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</si>
  <si>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t>Subdirección Financiera</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</si>
  <si>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</si>
  <si>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</si>
  <si>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Jurídica</t>
  </si>
  <si>
    <t>Oficina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</si>
  <si>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</si>
  <si>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</si>
  <si>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7868 Desarrollo institucional para una gestión pública eficiente</t>
  </si>
  <si>
    <t>Subsecretaría Distrital de Fortalecimiento Institucional</t>
  </si>
  <si>
    <t>7869 Implementación del modelo de gobierno abierto, accesible e incluyente de Bogotá</t>
  </si>
  <si>
    <t xml:space="preserve"> Oficina de Tecnologías de la Información y las Comunicaciones</t>
  </si>
  <si>
    <t>Subsecretaría Técnica</t>
  </si>
  <si>
    <t xml:space="preserve"> Oficina Asesora de Jurídica</t>
  </si>
  <si>
    <t xml:space="preserve"> Oficina de Control Interno </t>
  </si>
  <si>
    <t xml:space="preserve"> Oficina de Control Interno Disciplinario</t>
  </si>
  <si>
    <t>Etiquetas de fila</t>
  </si>
  <si>
    <t>Proyecto de inversión</t>
  </si>
  <si>
    <t>Total general</t>
  </si>
  <si>
    <t xml:space="preserve"> </t>
  </si>
  <si>
    <t>MAPA DE RIESGOS INSTITUCIONAL</t>
  </si>
  <si>
    <t>Fecha inicio de corte plan de acción</t>
  </si>
  <si>
    <t>Fecha fin de corte plan de acción</t>
  </si>
  <si>
    <t>Fecha de registro</t>
  </si>
  <si>
    <t>Causas y efectos</t>
  </si>
  <si>
    <t>Instrumentos posiblemente afectados</t>
  </si>
  <si>
    <t>Análisis (antes de controles)</t>
  </si>
  <si>
    <t>Análisis (después de controles)</t>
  </si>
  <si>
    <t>Tratamiento del riesgo</t>
  </si>
  <si>
    <t>Gestión del Cambio</t>
  </si>
  <si>
    <t>Impacto por perspectivas</t>
  </si>
  <si>
    <t>Acciones frente a las características de los controles y la valoración de riesgos</t>
  </si>
  <si>
    <t>Acciones de contingencia</t>
  </si>
  <si>
    <t>Equipo de trabajo</t>
  </si>
  <si>
    <t>Elementos de análisis</t>
  </si>
  <si>
    <t>Contextos</t>
  </si>
  <si>
    <t>Identificación</t>
  </si>
  <si>
    <t>Análisis</t>
  </si>
  <si>
    <t>Definir controles</t>
  </si>
  <si>
    <t>Evaluar controles</t>
  </si>
  <si>
    <t>CONTROL DE CAMBIOS</t>
  </si>
  <si>
    <t>OPCIÓN DE TRATAMIENTO</t>
  </si>
  <si>
    <t>VISTO BUENO METODOLÒGICO</t>
  </si>
  <si>
    <t>APROBACIÓN</t>
  </si>
  <si>
    <t>Cantidad controles</t>
  </si>
  <si>
    <t>PLAN DE ACCIÓN</t>
  </si>
  <si>
    <t>Proceso / Proyecto de inversión</t>
  </si>
  <si>
    <t>Objetivo</t>
  </si>
  <si>
    <t>Alcance u objetivos específicos</t>
  </si>
  <si>
    <t>Líder de proceso o Gerente de proyecto</t>
  </si>
  <si>
    <t>Tipo de proceso o proyecto</t>
  </si>
  <si>
    <t>Actividad clave o fase del proyecto</t>
  </si>
  <si>
    <t>Id del riesgo en el Aplicativo DARUMA</t>
  </si>
  <si>
    <t>Código del riesgo en el Aplicativo DARUMA</t>
  </si>
  <si>
    <t>Descripción del riesgo</t>
  </si>
  <si>
    <t>Fuente del riesgo</t>
  </si>
  <si>
    <t>Clasificación o tipo de riesgo</t>
  </si>
  <si>
    <t>Responsable del riesgo</t>
  </si>
  <si>
    <t>Internas</t>
  </si>
  <si>
    <t>Externas</t>
  </si>
  <si>
    <t>Efectos (consecuencias)</t>
  </si>
  <si>
    <t>Objetivos estratégicos asociados</t>
  </si>
  <si>
    <t>Trámites, OPA's y consultas asociados</t>
  </si>
  <si>
    <t>Otros procesos del Sistema de Gestión de Calidad</t>
  </si>
  <si>
    <t>Objetivos de Desarrollo Sostenible</t>
  </si>
  <si>
    <t>Proyectos de inversión asociados</t>
  </si>
  <si>
    <t>Probabilidad inherente</t>
  </si>
  <si>
    <t>Valor porcentual probabilidad inherente</t>
  </si>
  <si>
    <t>Medidas de control interno y externo</t>
  </si>
  <si>
    <t>Información</t>
  </si>
  <si>
    <t>Impacto inherente</t>
  </si>
  <si>
    <t>Valor porcentual impacto inherente</t>
  </si>
  <si>
    <t>Valoración inherente</t>
  </si>
  <si>
    <t>Explicación de la valoración</t>
  </si>
  <si>
    <t>Probabilidad residual</t>
  </si>
  <si>
    <t>Valor porcentual probabilidad residual</t>
  </si>
  <si>
    <t>impacto residual</t>
  </si>
  <si>
    <t>Valor porcentual impacto residual</t>
  </si>
  <si>
    <t>Valoración residual</t>
  </si>
  <si>
    <t>Opción de manejo</t>
  </si>
  <si>
    <t>Acciones (características):
Probabilidad
---------------
Impacto</t>
  </si>
  <si>
    <t>Responsable de ejecución (acciones tratamiento)</t>
  </si>
  <si>
    <t>Nombre del plan en el Aplicativo DARUMA</t>
  </si>
  <si>
    <t>Id de la acción en el Aplicativo DARUMA</t>
  </si>
  <si>
    <t>Fecha de inicio (acciones tratamiento)</t>
  </si>
  <si>
    <t>Fecha de terminación (acciones tratamiento)</t>
  </si>
  <si>
    <t>Acciones contingencia</t>
  </si>
  <si>
    <t>Responsable de ejecución (acciones contingencia)</t>
  </si>
  <si>
    <t>Producto (acciones contingencia)</t>
  </si>
  <si>
    <t>Fecha de cambio</t>
  </si>
  <si>
    <t>Aspecto(s) que cambiaron</t>
  </si>
  <si>
    <t>Descripción de los cambios efectuados</t>
  </si>
  <si>
    <t>Blancos borrar si 54</t>
  </si>
  <si>
    <t>Gestor</t>
  </si>
  <si>
    <t>Administrador del riesgo</t>
  </si>
  <si>
    <t>Equipo</t>
  </si>
  <si>
    <t>Observaciones</t>
  </si>
  <si>
    <t>Campos:
Debilidades
Oportunidades
Fortalezas
Amenazas
Consecuencias
ODS</t>
  </si>
  <si>
    <t>EQUPO SIG-MIPG ajustes para pasar a Análisis del riego</t>
  </si>
  <si>
    <t>Probabilidad e impacto</t>
  </si>
  <si>
    <t>Incluidos</t>
  </si>
  <si>
    <t>Evaluados</t>
  </si>
  <si>
    <t>Texto</t>
  </si>
  <si>
    <t>MENSAJE</t>
  </si>
  <si>
    <t>FUENTE PARA ESTADO PROCESOS</t>
  </si>
  <si>
    <t>RIESGOS REPORTE ESTADO PROCESOS</t>
  </si>
  <si>
    <t>Controles preventivos x riesgo</t>
  </si>
  <si>
    <t>Controles preventivos x proceso</t>
  </si>
  <si>
    <t>Controles detectivos x riesgo</t>
  </si>
  <si>
    <t>Controles detectivos x proceso</t>
  </si>
  <si>
    <t>Controles correctivos x riesgo</t>
  </si>
  <si>
    <t>Controles correctivos x proceso</t>
  </si>
  <si>
    <t>Total controles por riesgo</t>
  </si>
  <si>
    <t>Controles por proceso</t>
  </si>
  <si>
    <t>Controles documentados preventivos y detectivos por riesgo</t>
  </si>
  <si>
    <t>Controles documentados correctivos por riesgo</t>
  </si>
  <si>
    <t>Controles documentados x proceso</t>
  </si>
  <si>
    <t>Controles aplicación continua preventivos y detectivos por riesgo</t>
  </si>
  <si>
    <t>Controles aplicación continua correctivos por riesgo</t>
  </si>
  <si>
    <t>Controles aplicación continua x proceso</t>
  </si>
  <si>
    <t>Controles con registro preventivos y detectivos por riesgo</t>
  </si>
  <si>
    <t>Controles con registro correctivos por riesgo</t>
  </si>
  <si>
    <t>Redacción estado controles</t>
  </si>
  <si>
    <t>Fecha (control de cambios)</t>
  </si>
  <si>
    <t>Versión (fecha del mapa de riesgos institucional)</t>
  </si>
  <si>
    <t>Componente</t>
  </si>
  <si>
    <t>Riesgo</t>
  </si>
  <si>
    <t>Cambio realizado</t>
  </si>
  <si>
    <t>Justificación del cambio</t>
  </si>
  <si>
    <t>Control Disciplinario</t>
  </si>
  <si>
    <t>Evaluación</t>
  </si>
  <si>
    <t>-</t>
  </si>
  <si>
    <t>Ejecución y administración de procesos</t>
  </si>
  <si>
    <t>3. Consolidar una gestión pública eficiente, a través del desarrollo de capacidades institucionales, para contribuir a la generación de valor público.</t>
  </si>
  <si>
    <t xml:space="preserve">- -- Ningún trámite y/o procedimiento administrativo
</t>
  </si>
  <si>
    <t xml:space="preserve">- Todos los procesos en el Sistema de Gestión de Calidad
</t>
  </si>
  <si>
    <t>Sin asociación</t>
  </si>
  <si>
    <t>No aplica</t>
  </si>
  <si>
    <t>Bajo</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</si>
  <si>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</si>
  <si>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Aceptar</t>
  </si>
  <si>
    <t xml:space="preserve">
</t>
  </si>
  <si>
    <t>Linda Katherine Chingate Velez</t>
  </si>
  <si>
    <t>Heidy Yobanna Moreno Moreno</t>
  </si>
  <si>
    <t>CREADO Control Disciplinario_2023</t>
  </si>
  <si>
    <t>Falta crear los demás roles aparte de Cesar</t>
  </si>
  <si>
    <t>CREADO</t>
  </si>
  <si>
    <t>Listo para gestión y corrupción</t>
  </si>
  <si>
    <t>No se puede asociar varias actividades clave</t>
  </si>
  <si>
    <t>OK</t>
  </si>
  <si>
    <t>CONTROL DE CAMBIOS
Conforme al memorando 3-2022-34238 del 2 de diciembre de 2022, se realizó el cargue de este riesgo en DARUMA con las siguientes novedades: 
•	Aspectos: Identificación del riesgo, análisis de controles y tratamiento del riesgo
•	Cambios: Se actualiza el contexto del proceso. Se actualiza la actividad clave según la nueva ficha de caracterización del proceso. Se actualizan las causas internas y consecuencias. Se incluyen los controles preventivos y detectivos relacionados con los procedimientos aplicación de la etapa de instrucción, aplicación de la etapa de juzgamiento juicio ordinario, aplicación de la etapa de juzgamiento juicio verbal y aplicación segunda instancia. Se ajustan los controles correctivos, el plan de contingencia, incluyendo a la Oficina Jurídica y al Despacho de la Secretaría General.
•	Memorando:</t>
  </si>
  <si>
    <t>CONTROL DE CAMBIOS
Conforme al memorando 3-2022-34238 del 2 de diciembre de 2022, se realizó el cargue de este riesgo en DARUMA con las siguientes novedades: 
•	Aspectos: Identificación del riesgo, análisis de controles y tratamiento del riesgo
•	Cambios: Se actualiza el contexto del proceso. Se actualiza la actividad clave según la nueva ficha de caracterización del proceso. Se actualiza las causas internas y consecuencias. Se incluyen un detectivo relacionado con el procedimiento de aplicación de la etapa de instrucción. Se ajustan los controles correctivos y el plan de contingencia, ajustando el nombre del responsable al Jefe de la Oficina de Control Disciplinario Interno
•	Memorando:</t>
  </si>
  <si>
    <t>Alto</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</si>
  <si>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</si>
  <si>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</si>
  <si>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Reducir</t>
  </si>
  <si>
    <t>No se ven las calificaciones dadas a la encuesta</t>
  </si>
  <si>
    <t>Oficina Asesora de Planeación
Oficina de Tecnologías de la Información y las Comunicaciones</t>
  </si>
  <si>
    <t>16. Paz, justicia e instituciones sólidas</t>
  </si>
  <si>
    <t>Sebastián Moreno</t>
  </si>
  <si>
    <t>Bibiana Cardozo</t>
  </si>
  <si>
    <t>CREADO
Direccionamiento Estratégico_2023</t>
  </si>
  <si>
    <t>Listo para gestión</t>
  </si>
  <si>
    <t>Al colocar más de una fase del proyecto, una de ellas se elimina y no es visible en el show ni la lupa</t>
  </si>
  <si>
    <t>CONTROL DE CAMBIOS
Conforme al memorando 3-2022-35997 del 16 de diciembre de 2022, se realizó el cargue de este riesgo en DARUMA con las siguientes novedades: 
•	Aspectos: Identificación del riesgo y análisis de controles
•	Cambios: Se actualizó la actividad clave del proceso. Se incluyeron controles que mitigan la materialización del riesgo asociados a los procedimientos Elaboración y Seguimiento del Plan Estratégico de TI basado en la arquitectura empresarial (4204000-PR-116), Gestión de Bienestar e Incentivos ( 2211300-PR-163) , Gestión Organizacional (2211300-PR-221),  Gestión de Peligros, Riesgos y Amenazas (4232000-PR-372) y  Gestión de la Formación y la Capacitación (4232000-PR-164).
•	Memorando:</t>
  </si>
  <si>
    <t>Evaluación del Sistema de Control Interno</t>
  </si>
  <si>
    <t>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t>
  </si>
  <si>
    <t>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t>
  </si>
  <si>
    <t>Ejecutar las auditorías internas de gestión, seguimientos y realizar informes de ley</t>
  </si>
  <si>
    <t xml:space="preserve">- Constante actualización de directrices Nacionales y Distritales, que puedan afectar o limitar el proceso auditor
</t>
  </si>
  <si>
    <t>Kelly Mireya Correa</t>
  </si>
  <si>
    <t>Jorge Eliecer Gómez</t>
  </si>
  <si>
    <t>CREADO
Evaluación del Sistema de Control Interno_2023</t>
  </si>
  <si>
    <t>CONTROL DE CAMBIOS
Conforme al memorando 3-2022-35997 del 16 de diciembre de 2022, se realizó el cargue de este riesgo en DARUMA con las siguientes novedades: 
•	Aspectos: Identificación del riesgo y análisis de controles
•	Cambios: Se ajusta la matriz DOFA. Se asocia el riesgo a la nueva estructura del proceso. Se ajusta la definición de controles.
•	Memorando:</t>
  </si>
  <si>
    <t>Identificación del riesgo
Establecimiento de controles
Tratamiento del riesgo</t>
  </si>
  <si>
    <t>Ok</t>
  </si>
  <si>
    <t>CONTROL DE CAMBIOS
Conforme al memorando 3-2022-35997 del 16 de diciembre de 2022, se realizó el cargue de este riesgo en DARUMA con las siguientes novedades: 
•	Aspectos: Identificación del riesgo, análisis de controles y tratamiento del riesgo
•	Cambios: Se ajusta la matriz DOFA. Se asocia el riesgo a la nueva estructura del proceso. Se ajusta la definición de controles. Se define la propuesta de acciones de tratamiento 2023.
•	Memorando:</t>
  </si>
  <si>
    <t>Fortalecimiento de la Gestión Pública</t>
  </si>
  <si>
    <t>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t>
  </si>
  <si>
    <t>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t>
  </si>
  <si>
    <t xml:space="preserve">Diseñar y emitir lineamientos, desarrollar estrategias, brindar, prestar servicios y realizar análisis, estudios e investigaciones para el fortalecimiento de la gestión pública distrital   </t>
  </si>
  <si>
    <t>Posibilidad de afectación reputacional por no lograr fortalecer la administración y la gestión pública distrital, debido a deficiencias al planificar, diseñar y/o orientar las estrategias para el fortalecimiento de la administración y la gestión pública distrital</t>
  </si>
  <si>
    <t xml:space="preserve">- Procesos misionales en el Sistema de Gestión de Calidad
</t>
  </si>
  <si>
    <t>Linda Reales</t>
  </si>
  <si>
    <t>Alvaro Arias Cruz</t>
  </si>
  <si>
    <t>CREADO
Fortalecimiento de la Gestión Pública_2023</t>
  </si>
  <si>
    <t>CONTROL DE CAMBIOS
Conforme al memorando 3-2022-34211 del 2 de diciembre de 2022, se realizó el cargue de este riesgo en DARUMA con las siguientes novedades: 
•	Aspectos: Identificación del riesgo y tratamiento del riesgo
•	Cambios: Se asocia el riesgo al nuevo Mapa de procesos de la Secretaría General.
•	Memorando:</t>
  </si>
  <si>
    <t>Posibilidad de afectación reputacional por no lograr fortalecer la administración y la gestión pública distrital, debido a deficiencias al planificar, diseñar y/o ejecutar los cursos y/o diplomados de formación</t>
  </si>
  <si>
    <t xml:space="preserve">- Inestabilidad de la conectividad, no disponibilidad de servidores de información y vulnerabilidad en la seguridad informática, para garantizar la correcta prestación del servicio "Programas de formación virtual para servidores públicos del Distrito Capital".
</t>
  </si>
  <si>
    <t xml:space="preserve">-  Imagen institucional perjudicada ante las otras entidades del distrito.
- Deficiencia en la formación de los servidores públicos y por ende en el fortalecimiento de la gestión del distrito.  
- Afectación en la cobertura de la oferta de los cursos y/o diplomados de formación.
- Afectación a la prestación del servicio "Programas de formación virtual para servidores públicos del Distrito Capital"
- Insatisfacción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</si>
  <si>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Programa de Formación virtual para servidores públicos del Distrito Capital (OPA)
</t>
  </si>
  <si>
    <t xml:space="preserve">- Procesos misionales y estratégicos misionales en el Sistema de Gestión de Calidad
</t>
  </si>
  <si>
    <t xml:space="preserve">Identificación del riesgo
Establecimiento de controles
</t>
  </si>
  <si>
    <t>CONTROL DE CAMBIOS
Conforme al memorando 3-2022-34211 del 2 de diciembre de 2022, se realizó el cargue de este riesgo en DARUMA con las siguientes novedades: 
•	Aspectos: Identificación del riesgo y análisis antes de controles
•	Cambios: Se asocia el riesgo al nuevo Mapa de procesos de la Secretaría General. Se realiza análisis antes de controles verificando el impacto y probabilidad ya que disminuyó debido a que no se ha materializado el riesgo en la vigencia.
•	Memorando:</t>
  </si>
  <si>
    <t>Diseñar y emitir lineamientos, desarrollar estrategias, brindar, prestar servicios y realizar análisis, estudios e investigaciones para el fortalecimiento de la gestión pública distrital</t>
  </si>
  <si>
    <t>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</si>
  <si>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Fraude interno</t>
  </si>
  <si>
    <t xml:space="preserve">- La inestabilidad de la conectividad, no disponibilidad de servidores de información y vulnerabilidad en la seguridad informática.
- Constante actualización de directrices Nacionales y Distritales,  que no surten suficientes procesos de socialización. 
- Recorte de recursos financieros que impiden las ejecución de metas establecidas en el cuatrienio.
- Falta de continuidad en los programas y proyectos entre administraciones.
- Presiones o motivaciones individuales, sociales o colectivas, que inciten a la realizar conductas contrarias al deber ser.
</t>
  </si>
  <si>
    <t>Extremo</t>
  </si>
  <si>
    <t>Identificación del riesgo
Tratamiento del riesgo</t>
  </si>
  <si>
    <t>CONTROL DE CAMBIOS
Conforme al memorando 3-2022-34211 del 2 de diciembre de 2022, se realizó el cargue de este riesgo en DARUMA con las siguientes novedades: 
•	Aspectos: Identificación del riesgo y tratamiento del riesgo
•	Cambios: Se asocia el riesgo al nuevo Mapa de procesos de la Secretaría General. Se plantean acciones de tratamiento para el fortalecimiento del riesgo.
•	Memorando:</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</si>
  <si>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</si>
  <si>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Identificación del riesgo
Establecimiento de controles
Evaluación de controles
Tratamiento del riesgo</t>
  </si>
  <si>
    <t>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t>
  </si>
  <si>
    <t>El proceso estima que el riesgo se ubica en una zona alta, debido a que la frecuencia con la que se realizó la actividad clave asociada al riesgo se presentó 2900 veces en el último año, sin embargo, ante su materialización, podrían presentarse efectos significativos, en la imagen de la entidad a nivel local</t>
  </si>
  <si>
    <t xml:space="preserve">Identificación del riesgo
Análisis antes de controles
Establecimiento de controles
</t>
  </si>
  <si>
    <t>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t>
  </si>
  <si>
    <t xml:space="preserve">- Los equipos (su mayoría) no cuentan con los dispositivos requeridos para operar bajo las nuevas condiciones de trabajo (micrófonos, cámaras, entre otros)
- La planta de personal asignada al proceso no es suficiente para la gestión del mismo
- No hay distribución equitativa y objetiva de responsabilidades y tareas.
</t>
  </si>
  <si>
    <t xml:space="preserve">- Falta de continuidad en los programas y proyectos entre administraciones.
-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</si>
  <si>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Pérdida de confianza y credibilidad por parte de los usuarios del servicio
- Generación de reprocesos
</t>
  </si>
  <si>
    <t xml:space="preserve">- Visitas guiadas en el Archivo de Bogotá (OPA)
</t>
  </si>
  <si>
    <t xml:space="preserve">- Ningún otro proceso en el Sistema de Gestión de Calidad
</t>
  </si>
  <si>
    <t>El proceso estima que el riesgo se ubica en una zona baja, debido a que los controles establecidos son adecuados, ubicando el riesgo en la escala de probabilidad más baja, y ante su materialización, podrían disminuirse los efectos, aplicando las acciones de contingencia.</t>
  </si>
  <si>
    <t>-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
- Contactar nuevamente al usuario para reprogramar el servicio de visita guiada que presentó incumplimiento
- Realizar la visita guiada concertada con los usuarios frente a los que se presentó el incumplimiento de la prestación del servicio
- Actualizar el riesgo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t>
  </si>
  <si>
    <t>- Dirección Distrital de Archivo de Bogotá
- Profesional Universitario de la Dirección Distrital de Archivo de Bogotá
- Profesional Universitario de la Dirección Distrital de Archivo de Bogotá
- Dirección Distrital de Archivo de Bogotá</t>
  </si>
  <si>
    <t>-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 Correo electrónico u Oficio 2211600-FT-012 de contacto y reprogramación del servicio de visita guiada
- Base de datos de la prestación del servicio de visita guiada
-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actualizado.</t>
  </si>
  <si>
    <t xml:space="preserve">Identificación del riesgo
</t>
  </si>
  <si>
    <t>Oscar Eli Gómez</t>
  </si>
  <si>
    <t>Marcela Irene González</t>
  </si>
  <si>
    <t>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t>
  </si>
  <si>
    <t xml:space="preserve">- Falta de actualización de algunos sistemas (interfaz, accesibilidad, disponibilidad) que interactúan con los procesos.
- Cadenas de revisión, validación y aprobación que  retrasan la gestión.
- La planta de personal asignada al proceso no es suficiente para la gestión del mismo
- No contar con el equipo interdisciplinario (ingeniero, archivista, abogado, restaurador y conservador)
</t>
  </si>
  <si>
    <t xml:space="preserve">-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Constante actualización de directrices Nacionales y Distritales,  que no surten suficientes procesos de socialización. 
- La inestabilidad de la conectividad, no disponibilidad de servidores de información y vulnerabilidad en la seguridad informática.
- No hay suficiente personal calificado para el desarrollo de la gestión documental en las entidades del distrito.
- El posicionamiento de la gestión documental no es considerado estratégico a nivel directivo en las entidades del Distrito Capital.
- Desconocimiento del propósito, el funcionamiento, los productos y servicios que ofrece el proceso por parte de los usuarios del proceso
</t>
  </si>
  <si>
    <t xml:space="preserve">- Inducir a las entidades en errores en la función archivística.
- Pérdida de credibilidad por parte de las otras entidades del Distrito y privadas que cumplen funciones públicas
- Incumplimiento en la normatividad archivística vigente
</t>
  </si>
  <si>
    <t>-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
- Informar por escrito al Subdirector del Sistema Distrital de Archivos, los errores (fallas o deficiencias) en las orientaciones técnicas y seguimiento al cumplimiento de la función archivística, presentados. 
-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
-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
- Actualizar el riesgo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t>
  </si>
  <si>
    <t>- Dirección Distrital de Archivo de Bogotá
- Profesional Universitario y Profesional Especializado de la Subdirección del Sistema Distrital de Archivos   
- Subdirector del Sistema Distrital de Archivos, Profesional Universitario, Profesional Especializado de la Subdirección del Sistema Distrital de Archivos 
- Director Distrital de Archivo de Bogotá
Subdirector del Sistema Distrital de Archivos	
Profesional Universitario y Profesional Especializado de la Subdirección del Sistema Distrital de Archivos
- Dirección Distrital de Archivo de Bogotá</t>
  </si>
  <si>
    <t>-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 Correo electrónico a través del cual se informan los errores (fallas o deficiencias) en las orientaciones técnicas y seguimiento al cumplimiento de la función archivística, presentados
- Evidencia de reunión 4211000-FT-449 de análisis y definición de acciones frente a la materialización del riesgo
-  Los registros establecidos que evidencien la realización de la asistencia técnica, la visita de seguimiento, el concepto de TRD o TVD, o actualizar el instrumentos de normalización, según corresponda
-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actualizado.</t>
  </si>
  <si>
    <t>Diseñar y emitir lineamientos, desarrollar estrategias, brindar, prestar servicios y realizar análisis, estudios e investigaciones para el fortalecimiento de la gestión pública distrital
(Servicio de Publicación de  los actos y documentos administrativos en el Registro Distrital)</t>
  </si>
  <si>
    <t xml:space="preserve">- La inestabilidad de la conectividad, no disponibilidad de servidores de información y vulnerabilidad en la seguridad informática.
</t>
  </si>
  <si>
    <t xml:space="preserve">- La buena reputación de la Subdirección de Imprenta Distrital y por consiguiente la Secretaría General de la Alcaldía Mayor de Bogotá, D.C., se vería afectada, lo cual generaría desconfianza ante las partes interesadas.
- Afectar a la entidad emisora del acto o documento administrativo o la ciudadanía, al no divulgar o divulgar información errónea sobre decisiones de la Administración Distrital.
- Sanciones para los funcionarios o servidores que intervienen en el proceso
- Posibles sanciones legales para la Secretaría General de la Alcaldía Mayor de Bogotá D.C
</t>
  </si>
  <si>
    <t xml:space="preserve">- Publicación de actos o documentos administrativos en el Registro Distrital (Trámite)
- Consulta del Registro Distrital (Consulta)
</t>
  </si>
  <si>
    <t>El proceso estima que el riesgo se ubica en una zona moderada, debido a que la frecuencia con la que se realizó la actividad clave asociada al riesgo se presentó 280 veces al año, sin embargo, ante su materialización, podrían presentarse efectos de relativa relevancia, en la imagen de la entidad a nivel local.</t>
  </si>
  <si>
    <t>Nelcy Martínez Castillo</t>
  </si>
  <si>
    <t>John Fredy Molano</t>
  </si>
  <si>
    <t>CONTROL DE CAMBIOS
Conforme al memorando 3-2022-34211 del 2 de diciembre de 2022, se realizó el cargue de este riesgo en DARUMA con las siguientes novedades: 
•	Aspectos: Identificación del riesgo y análisis de controles
•	Cambios: Se asocia el riesgo al nuevo Mapa de procesos de la Secretaría General.
•	Memorando:</t>
  </si>
  <si>
    <t>Diseñar y emitir lineamientos, desarrollar estrategias, brindar, prestar servicios y realizar análisis, estudios e investigaciones para el fortalecimiento de la Gestión Pública Distrital</t>
  </si>
  <si>
    <t>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t>
  </si>
  <si>
    <t xml:space="preserve">- La imagen institucional se ve afectada ante los usuarios que utilizan el servicio, si este no se presta adecuadamente. (pendiente a hoy)
- Dificultad en la articulación de actividades comunes a las dependencias
</t>
  </si>
  <si>
    <t xml:space="preserve">- Cambios de características técnicas del producto por parte de los usuarios.
- Falta de recursos que podría darse por los recortes presupuestales, humanos y técnicos que influirían en la no sostenibilidad de los programas e iniciativas de los proyectos de inversión y en los servicios que presta al Secretaría General en el Distrito
</t>
  </si>
  <si>
    <t xml:space="preserve">- Pérdida de credibilidad institucional
- Desbalance de línea en planta de producción
</t>
  </si>
  <si>
    <t xml:space="preserve">- Impresión de artes gráficas para las entidades del Distrito Capital (OPA)
</t>
  </si>
  <si>
    <t>- Reportar el riesgo materializado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
- Gestionar la asignación de horas extras para los funcionarios de la Subdirección de Imprenta Distrital que intervienen en el proceso productivo.
- Aprobación de turnos para los funcionarios y servidores de la Subdirección de Imprenta Distrital que intervienen en el proceso productivo.
- Informar al usuario solicitante la reprogramación de entrega realizada al trabajo acordado
- Gestionar la ejecución de mantenimientos correctivos de la maquinaria
- Realizar la gestión pertinente para garantizar la entrega oportuna del producto terminado dentro de los tiempos reprogramados
- Actualizar el riesgo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t>
  </si>
  <si>
    <t>- Subdirección de Imprenta Distrital
- Subdirector(a) de Imprenta Distrital
- Subdirector(a) de Imprenta Distrital
- Profesional Universitario (Producción)
- Profesional Universitario (Producción)
- Profesional Universitario (Producción)
- Subdirección de Imprenta Distrital</t>
  </si>
  <si>
    <t>- Reporte de monitoreo indicando la materialización del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 Reporte novedades nómina para los funcionarios de la Subdirección de Imprenta Distrital a la Dirección de Talento Humano
- Programación de los turnos para los funcionarios y servidores de la Subdirección de Imprenta Distrital.
- Radicado SIGA de comunicación
- Ordenes de Servicio de mantenimiento correctivo
- Orden de Producción
-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actualizado.</t>
  </si>
  <si>
    <t>Fortalecimiento Institucional</t>
  </si>
  <si>
    <t>Administrar el Sistema de Gestión de la Secretaría General mediante la definición de orientaciones, acompañamiento y seguimiento para su implementación y sostenibilidad con el fin de consolidar la operación por procesos y promover la mejora institucional.</t>
  </si>
  <si>
    <t>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t>
  </si>
  <si>
    <t xml:space="preserve">Oficina Asesora de Planeación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</si>
  <si>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t>
  </si>
  <si>
    <t>CREADO
Fortalecimiento Institucional_2023</t>
  </si>
  <si>
    <t>CONTROL DE CAMBIOS
Conforme al memorando 3-2022-35995 del 16 de diciembre de 2022, se realizó el cargue de este riesgo en DARUMA con las siguientes novedades: 
•	Aspectos: Identificación del riesgo, análisis antes de controles, análisis de controles, análisis después de controles y tratamiento del riesgo
•	Cambios: Nuevo riesgo en el marco del proceso Fortalecimiento Institucional.
•	Memorando:</t>
  </si>
  <si>
    <t>Dirección Administrativa y Financiera</t>
  </si>
  <si>
    <t>Identificación del riesgo
Análisis antes de controles
Establecimiento de controles
Evaluación de controles
Tratamiento del riesgo</t>
  </si>
  <si>
    <t>CONTROL DE CAMBIOS
Conforme al memorando 3-2022-35995 del 16 de diciembre de 2022, se realizó el cargue de este riesgo en DARUMA con las siguientes novedades: 
•	Aspectos: Identificación del riesgo, análisis antes de controles, análisis de controles, análisis después de controles y tratamiento del riesgo
•	Cambios: En el marco del nuevo modelo de operación por procesos, se migra el presente riesgo del proceso Gestión de Servicios administrativos al nuevo proceso Fortalecimiento Institucional.
•	Memorando:</t>
  </si>
  <si>
    <t>Gestión de Alianzas e Internacionalización de Bogotá</t>
  </si>
  <si>
    <t>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t>
  </si>
  <si>
    <t>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t>
  </si>
  <si>
    <t xml:space="preserve">- Procesos estratégicos en el Sistema de Gestión de Calidad
</t>
  </si>
  <si>
    <t>CREADO
Gestión de Alianzas e Internacionalización de Bogotá_2023</t>
  </si>
  <si>
    <t>Ajusté la actividad clave según el nuevo proceso</t>
  </si>
  <si>
    <t>CONTROL DE CAMBIOS
Conforme al memorando 3-2022-33773 del 30 de noviembre de 2022, se realizó el cargue de este riesgo en DARUMA con las siguientes novedades: 
•	Aspectos: Identificación del riesgo
•	Cambios: Se asocia el riesgo al nuevo Mapa de procesos de la Secretaría General.
•	Memorando:</t>
  </si>
  <si>
    <t>Usuarios, productos y prácticas</t>
  </si>
  <si>
    <t>Gestión de Contratación</t>
  </si>
  <si>
    <t>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t>
  </si>
  <si>
    <t>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t>
  </si>
  <si>
    <t>Apoyo</t>
  </si>
  <si>
    <t>Gestionar los Procesos Contractuales
Fase (propósito): Fortalecer la gestión corporativa, jurídica y la estrategia de comunicación conforme con las necesidades de la operación misional de la Entidad.</t>
  </si>
  <si>
    <t>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</si>
  <si>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</si>
  <si>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</si>
  <si>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</si>
  <si>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Desarrollar dos (2) jornadas de socialización y/o taller dirigido a los funcionarios y contratistas de la Entidad sobre la debida aplicación de la Guía para la estructuración de estudios previos 4231000-GS-081.
</t>
  </si>
  <si>
    <t xml:space="preserve">- Director de Contratación
</t>
  </si>
  <si>
    <t>-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
-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riesgo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</si>
  <si>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 Dirección de Contratación
- Director(a) de Contratación
- Director(a) de Contratación
- Director(a) de Contratación
- Dirección de Contratación</t>
  </si>
  <si>
    <t>-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actualizado.</t>
  </si>
  <si>
    <t>María Camila Reyes</t>
  </si>
  <si>
    <t>Mario Alberto Chacón</t>
  </si>
  <si>
    <t>CREADO
Gestión de Contratación_2023</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</si>
  <si>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</si>
  <si>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</si>
  <si>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 xml:space="preserve">- Alta rotación de personal generando retrasos en la curva de aprendizaje.
- Debilidad de las estrategias de sensibilización y apropiación de las normas, directrices, modelos y sistemas
- Falta de aplicación de guías, manuales y procedimientos por parte de las áreas técnicas enfocados a la estructuración y/o revisión de documentos en la etapa precontractual, contractual y postcontractual
- Vacíos en la estructuración del proceso de selección en lo referente a los criterios técnicos, económicos, financieros y jurídicos.
</t>
  </si>
  <si>
    <t xml:space="preserve">- Pérdida de credibilidad en la evaluación en los procesos de selección que adelanta la Secretaría General.
- Incumplimiento de las metas y objetivos institucionales, afectando el cumplimiento en la metas regionales.
- Sanciones por parte de un ente de control u otro ente regulador derivadas de un proceso de selección fallido.
- Detrimento patrimonial por la utilización de recursos financieros que no satisfacen las necesidades iniciales.
- Disposición de recursos financieros adicionales a fin de satisfacer las necesidades insatisfechas por una inadecuada selección de los oferentes.
</t>
  </si>
  <si>
    <t>El proceso estima que el riesgo se ubica en una zona alta, debido a que la frecuencia con la que se realizó la actividad clave asociada al riesgo se presentó 71 veces en el último año, sin embargo, ante su materialización, podrían presentarse efectos significativos, en el pago de indemnizaciones por acciones legales en los procesos disciplinarios.</t>
  </si>
  <si>
    <t>-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riesgo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</si>
  <si>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 Dirección de Contratación
- Director(a) de Contratación
- Director(a) de Contratación
- Dirección de Contratación</t>
  </si>
  <si>
    <t>-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actualizado.</t>
  </si>
  <si>
    <t>CONTROL DE CAMBIOS
Conforme al memorando 3-2022-34097 del 2 de diciembre de 2022, se realizó el cargue de este riesgo en DARUMA con las siguientes novedades: 
•	Aspectos: Identificación del riesgo, análisis de controles y tratamiento del riesgo
•	Cambios: Se ajustó la actividad clave del riesgo de conformidad con la caracterización del proceso "Gestión de contratación". Se ajustó la redacción del responsable de ejecutar el control No 1 de acuerdo con lo mencionado en los procedimientos  4231000-PR-284 "Mínima cuantía", 4231000-PR-339 "Selección Pública de Oferentes" y  4231000-PR-338 “Agregación de Demanda”. Se hizo claridad en la redacción del control No 2 la aplicabilidad del mismo cuando se ejecuta en un proceso bajo las modalidades de Licitación Pública, Concurso de Méritos, Selección Abreviada y/o Mínima Cuantía  y el llevado a cabo mediante Agregación de Demanda. Se incluyeron acciones de tratamiento del riesgo  para la vigencia  2023.
•	Memorando:</t>
  </si>
  <si>
    <t xml:space="preserve">Dirección de Contratación </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</si>
  <si>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</si>
  <si>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Detrimento patrimonial por la utilización de recursos financieros para pagar servicios o productos que no cumplen con los requisitos técnicos solicitados en el marco de la ejecución del contrato
</t>
  </si>
  <si>
    <t xml:space="preserve">- Dirección de Contratación 
- Director(a) de Contratación
- Director(a) de Contratación
- Dirección de Contratación </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</si>
  <si>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</si>
  <si>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</si>
  <si>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Presiones o motivaciones individuales, sociales o colectivas que inciten a realizar conductas contrarias al deber ser
</t>
  </si>
  <si>
    <t>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</si>
  <si>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</si>
  <si>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conocimiento en el manejo de las herramientas contractuales existentes para adelantar los procesos y hacer seguimiento a los contratos que celebre la entidad.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</si>
  <si>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la utilización de recursos financieros para pagar servicios o productos que no cumplen con los requisitos técnicos solicitados en el marco de la ejecución del contrato
</t>
  </si>
  <si>
    <t xml:space="preserve">- Adelantar mesas bimestrales con los enlaces de las áreas ordenadoras del gasto a fin de realizar seguimiento a la liquidación de los contratos en los tiempos establecidos por la norma y resolver dudas respecto a este tema.
</t>
  </si>
  <si>
    <t xml:space="preserve">- Director de Contratación 
</t>
  </si>
  <si>
    <t>CONTROL DE CAMBIOS
Conforme al memorando 3-2022-34097 del 2 de diciembre de 2022, se realizó el cargue de este riesgo en DARUMA con las siguientes novedades: 
•	Aspectos: Identificación del riesgo, análisis de controles y tratamiento del riesgo
•	Cambios: Se ajustó la actividad clave del riesgo de conformidad con la caracterización del proceso “Gestión de contratación”. Se ajustó la redacción del control No 2 de acuerdo a lo descrito en el procedimiento “42321000-PR-022 “Liquidación de contrato/convenio”. Se incluyó una acción de tratamiento del riesgo para la vigencia  2023.
•	Memorando:</t>
  </si>
  <si>
    <t xml:space="preserve">- Debilidad de las estrategias de sensibilización y apropiación de las normas, directrices, modelos y sistemas
- Alta rotación de personal generando retrasos en la curva de aprendizaje.
- Falta de conocimiento en el manejo de las herramientas contractuales existentes para adelantar los procesos y hacer seguimiento a los contratos que celebre la entidad.
</t>
  </si>
  <si>
    <t xml:space="preserve">- Cambios constantes en la normativa y falta de claridad en la interpretación de la misma.
</t>
  </si>
  <si>
    <t xml:space="preserve">- Sanción por parte de un ente de control u otro ente regulador.
- Afectación económica por no respaldar los compromisos contractuales que la entidad adquirió
- Incumplimiento de las obligaciones de la entidad para asegurar  la correcta ejecución de las obligaciones contractuales por la falta o deficiente verificación de los requisitos de perfeccionamiento de los contratos o convenios.
</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</si>
  <si>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</si>
  <si>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Administrar los bienes adquiridos mediante su recepción, asignación, mantenimiento, control y baja de los mismos con el fin de cubrir las necesidades de recursos físicos de las dependencias de la Secretaría General de la Alcaldía Mayor de Bogotá D.C.</t>
  </si>
  <si>
    <t>Inicia con el ingreso de bienes al inventario de la entidad, continúa con su asignación, aseguramiento, mantenimiento y control, termina con su clasificación y baja.</t>
  </si>
  <si>
    <t>Subdirector(a) de Servicios Administrativos y Jefe Oficina de Tecnologías de la Información y las Comunicaciones</t>
  </si>
  <si>
    <t>Administrar los Inventarios de bienes de la entidad.</t>
  </si>
  <si>
    <t xml:space="preserve">- Procesos de apoyo en el Sistema de Gestión de Calidad
</t>
  </si>
  <si>
    <t>- Subdirección de Servicios Administrativos
- Subdirector(a) de Servicios Administrativos
- Subdirector(a) de Servicios Administrativos
- Subdirector(a) de Servicios Administrativos
- Subdirección de Servicios Administrativos</t>
  </si>
  <si>
    <t>María Yenifer Prada</t>
  </si>
  <si>
    <t>CREADO
Gestión de Recursos Físicos_2023</t>
  </si>
  <si>
    <t>CONTROL DE CAMBIOS
Conforme al memorando 3-2022-34268 del 3 de diciembre de 2022, se realizó el cargue de este riesgo en DARUMA con las siguientes novedades: 
•	Aspectos: Identificación del riesgo, análisis antes de controles, análisis de controles, análisis después de controles y tratamiento del riesgo
•	Cambios: Se identifica el contexto de la gestión del proceso. Se identifica la probabilidad por exposición. Se identifica la calificación del impacto. Se identifica los controles correctivos. Se identifica las acciones de contingencia.
•	Memorando:</t>
  </si>
  <si>
    <t xml:space="preserve">Administrar los Inventarios de bienes de la entidad </t>
  </si>
  <si>
    <t>CONTROL DE CAMBIOS
Conforme al memorando 3-2022-34268 del 3 de diciembre de 2022, se realizó el cargue de este riesgo en DARUMA con las siguientes novedades: 
•	Aspectos: Identificación del riesgo, análisis antes de controles, análisis de controles, análisis después de controles y tratamiento del riesgo
•	Cambios: Se identifica el contexto de la gestión del proceso. Se identifica la probabilidad por exposición. Se identifica la calificación del impacto. Se identifica los controles correctivos. Se identifica las acciones de contingencia. Se identifica acción preventiva.
•	Memorando:</t>
  </si>
  <si>
    <t>Administrar los Inventarios de bienes de la entidad</t>
  </si>
  <si>
    <t>- Subdirección de Servicios Administrativos
- Subdirector(a) de Servicios Administrativos
- Subdirector(a) de Servicios Administrativos
- Subdirección de Servicios Administrativos</t>
  </si>
  <si>
    <t>Posibilidad de afectación reputacional por ausencia o retrasos  en los mantenimientos de las edificaciones, maquinaria y equipos de la Entidad, debido a decisiones erróneas o no acertadas en la priorización para su intervención</t>
  </si>
  <si>
    <t xml:space="preserve">- Riesgos de daño a la infraestructura física de la entidad por situaciones de orden público y/o desastres naturales.
- Falta de recursos que podría darse por los recortes presupuestales que influiría notablemente en la sostenibilidad del proceso.
- Los clientes pueden realizar solicitudes fuera del alcance del proceso y hacer evaluaciones subjetivas.
</t>
  </si>
  <si>
    <t xml:space="preserve">- Detrimento patrimonial
- Insatisfacción por parte de los usuarios interno y externos
- Pérdida de confianza por parte de los usuarios internos y externos
</t>
  </si>
  <si>
    <t>Sindy Sthepanie</t>
  </si>
  <si>
    <t>Rafael Londoño</t>
  </si>
  <si>
    <t xml:space="preserve">- Fallas de conectividad e interoperabilidad. 
- Fallos y caídas del servidor que soporta la plataforma LMS.
- Obsolescencia tecnológica.
- Falta de Coherencia entre lo documentado en los procesos y la ejecución.																																												
</t>
  </si>
  <si>
    <t xml:space="preserve">- Altos costos de la tecnología.  
- Fenómenos naturales o climáticos que pongan en riesgo la infraestructura, continuidad de prestación de servicios de la entidad, confidencialidad, integridad y disponibilidad de la información. 
</t>
  </si>
  <si>
    <t xml:space="preserve">- Falla en los equipos de computo que soportan la información de misión critica de la entidad, que podría causar pérdida de información.
- Interrupción en la prestación de servicios tecnológicos y de atención a la ciudadanía. 
- Daños o destrucción de activos que afectan el patrimonio de la Entidad.
- Quejas o reclamos por parte de los usuarios.
</t>
  </si>
  <si>
    <t>9. Industria, innovación e infraestructura</t>
  </si>
  <si>
    <t>CONTROL DE CAMBIOS
Conforme al memorando 3-2022-34268 del 3 de diciembre de 2022, se realizó el cargue de este riesgo en DARUMA con las siguientes novedades: 
•	Aspectos: Identificación del riesgo
•	Cambios: Se asocia el riesgo al nuevo Mapa de procesos de la Secretaría General.
•	Memorando:</t>
  </si>
  <si>
    <t>Gestión de Servicios Administrativos y Tecnológicos</t>
  </si>
  <si>
    <t>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t>
  </si>
  <si>
    <t>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t>
  </si>
  <si>
    <t>Manejar y controlar los recursos de la caja menor</t>
  </si>
  <si>
    <t>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t>
  </si>
  <si>
    <t>Se determina la probabilidad (Muy baja 1)  teniendo en cuenta que no se he presentado en los últimos cuatro años. El impacto (Mayor 4) obedece a la afectación de la imagen y las sanciones por entes de control que se puedan generar la posibilidad de la materialización del riesgo.</t>
  </si>
  <si>
    <t>-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
- Iniciar la gestión para recuperar los recursos desviados.
- Gestionar ante el corredor de seguros la afectación de la póliza de manejo de la Secretaría General.
- Actualizar el riesgo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t>
  </si>
  <si>
    <t>- Subdirección de Servicios Administrativos
- Subdirector(a) de Servicios Administrativos.
- Subdirector Servicios Administrativos
- Subdirección de Servicios Administrativos</t>
  </si>
  <si>
    <t>Carmen Liliana Carrillo</t>
  </si>
  <si>
    <t>CREADO
Gestión de Servicios Administrativos y Tecnológicos_2023</t>
  </si>
  <si>
    <t>O</t>
  </si>
  <si>
    <t>CONTROL DE CAMBIOS
Conforme al memorando 3-2022-35584 del 14 de diciembre de 2022, se realizó el cargue de este riesgo en DARUMA con las siguientes novedades: 
•	Aspectos: Identificación del riesgo
•	Cambios: Se asocia el riesgo al nuevo Mapa de procesos de la Secretaría General. Se cambia el nombre del  riesgo. Se realizó ajuste en las causas internas y externas según el análisis DOFA del nuevo proceso  gestión de servicios administrativos.
•	Memorando:</t>
  </si>
  <si>
    <t>CONTROL DE CAMBIOS
Conforme al memorando 3-2022-35584 del 14 de diciembre de 2022, se realizó el cargue de este riesgo en DARUMA con las siguientes novedades: 
•	Aspectos: Identificación del riesgo y tratamiento del riesgo
•	Cambios: Se asocia el riesgo al nuevo Mapa de procesos de la Secretaría General. Se complementó el nombre del riesgo. Se incluyó  acción de tratamiento del riesgo  para la vigencia  2023. Se realizó ajuste en las causas internas y externas según el análisis DOFA del nuevo proceso  gestión de servicios administrativos.
•	Memorando:</t>
  </si>
  <si>
    <t>Planear y administrar la gestión documental institucional</t>
  </si>
  <si>
    <t>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t>
  </si>
  <si>
    <t>Subdirección de Gestión Documental</t>
  </si>
  <si>
    <t xml:space="preserve">- Perdida de credibilidad del proceso y de la entidad
- Uso indebido e inadecuado de información de la Secretaria General
- Sanciones disciplinarias fiscales y penales
- Perdida de información de la entidad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</si>
  <si>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</si>
  <si>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 xml:space="preserve">- Realizar sensibilización cuatrimestral sobre el manejo y custodia de los documentos conforme a los lineamientos establecidos en el proceso.
</t>
  </si>
  <si>
    <t xml:space="preserve">- Subdirector(a) de Gestión Documental
</t>
  </si>
  <si>
    <t>CONTROL DE CAMBIOS
Conforme al memorando 3-2022-35584 del 14 de diciembre de 2022, se realizó el cargue de este riesgo en DARUMA con las siguientes novedades: 
•	Aspectos: Identificación del riesgo, análisis de controles y análisis después de controles
•	Cambios: Se elimina asociación al proyecto de inversión 7869 "Implementación del modelo de gobierno abierto, accesible e incluyente de Bogotá" dado que desde el proceso no se participa en el alcance del proyecto.
•	Memorando:</t>
  </si>
  <si>
    <t>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t>
  </si>
  <si>
    <t>CONTROL DE CAMBIOS
Conforme al memorando 3-2022-35584 del 14 de diciembre de 2022, se realizó el cargue de este riesgo en DARUMA con las siguientes novedades: 
•	Aspectos: Identificación del riesgo
•	Cambios: Se asocia el riesgo al nuevo Mapa de procesos de la Secretaría General.
•	Memorando:</t>
  </si>
  <si>
    <t>Diana Janneth Pérez Calderón</t>
  </si>
  <si>
    <t>Luisa Fernanda Castillo</t>
  </si>
  <si>
    <t>CONTROL DE CAMBIOS
Conforme al memorando 3-2022-35584 del 14 de diciembre de 2022, se realizó el cargue de este riesgo en DARUMA con las siguientes novedades: 
•	Aspectos: Identificación del riesgo, análisis antes de controles y análisis de controles
•	Cambios: Se asocia el riesgo al nuevo Mapa de procesos de la Secretaría General. Se ajustó el análisis de controles y la redacción de los mismos según los procedimientos vigentes.
•	Memorando:</t>
  </si>
  <si>
    <t xml:space="preserve">Identificación del riesgo
Análisis antes de controles
Evaluación de controles
</t>
  </si>
  <si>
    <t>CONTROL DE CAMBIOS
Conforme al memorando 3-2022-35584 del 14 de diciembre de 2022, se realizó el cargue de este riesgo en DARUMA con las siguientes novedades: 
•	Aspectos: Identificación del riesgo, análisis antes de controles, análisis de controles y análisis después de controles
•	Cambios: Se asocia el riesgo al nuevo Mapa de procesos de la Secretaría General. Se realizó ajuste en las causas internas, externas según el análisis DOFA de nuevo proceso  gestión de servicios administrativos. Se fusionó las fichas de riego 2 "Posibilidad de afectación reputacional por Incumplimiento en el plan de transferencias, debido a errores (fallas o deficiencias)  en la gestión y tramite de las transferencias documentales" y 4 "Posibilidad de afectación reputacional por inconsistencias en los instrumentos archivísticos, debido a errores (fallas o deficiencias) en la aplicación de los lineamientos  para su actualización" y se unificaron los controles de los mismos.
•	Memorando:</t>
  </si>
  <si>
    <t>CONTROL DE CAMBIOS
Conforme al memorando 3-2022-35584 del 14 de diciembre de 2022, se realizó el cargue de este riesgo en DARUMA con las siguientes novedades: 
•	Aspectos: Identificación del riesgo, análisis después de controles y tratamiento del riesgo
•	Cambios: Se asocia el riesgo al nuevo Mapa de procesos de la Secretaría General. Se realizó ajuste en las causas internas, externas según el análisis DOFA de nuevo proceso Gestión de Servicios Administrativos. Se incluyo la acción de tratamiento para la vigencia 2023.
•	Memorando:</t>
  </si>
  <si>
    <t>Gestión del Conocimiento</t>
  </si>
  <si>
    <t>CREADO
Gestión del Conocimiento_2023</t>
  </si>
  <si>
    <t>CONTROL DE CAMBIOS
Conforme al memorando 3-2022-35996 del 16 de diciembre de 2022, se realizó el cargue de este riesgo en DARUMA con las siguientes novedades: 
•	Aspectos: Identificación del riesgo, análisis antes de controles, análisis de controles y análisis después de controles
•	Cambios: Creación del riesgo asociado al proceso de Gestión del Conocimiento
•	Memorando:</t>
  </si>
  <si>
    <t>Gestión del Talento Humano</t>
  </si>
  <si>
    <t>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t>
  </si>
  <si>
    <t>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t>
  </si>
  <si>
    <t>Tramitar las diferentes situaciones administrativas y novedades del talento humano de la Secretaría General de la Alcaldía Mayor de Bogotá, D.C., de los miembros del Gabinete Distrital y de los Jefes de Oficinas de Control Interno de las Entidades del Distrito.</t>
  </si>
  <si>
    <t>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t>
  </si>
  <si>
    <t xml:space="preserve">- Fallas en la revisión de las solicitudes allegadas al proceso de Gestión del Talento Humano, frente a los marcos normativos y procedimentales aplicables.
- Deficiencias en los procesos de divulgación de los lineamientos normativos, procedimentales y técnicos a que hay lugar en materia de gestión de talento humano.
</t>
  </si>
  <si>
    <t xml:space="preserve">- Cambios improvistos en las solicitudes allegadas a los procedimientos de Gestión del Talento Humano que genere variaciones en los trámites a surtir para satisfacer la solicitud del(la) peticionario(a).
</t>
  </si>
  <si>
    <t xml:space="preserve">- Re proceso al emitir el acto administrativo cuando se debe realizar una aclaraciones, correcciones o modificaciones en la decisión final.
- Pérdida de credibilidad por parte de los usuarios del procedimiento de Gestión de Situaciones Administrativas.
</t>
  </si>
  <si>
    <t>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</si>
  <si>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
- Reportar a la directora/a de Talento Humano el error o falla en el Acto Administrativo expedido 
- Proyecta acto administrativo por medio del cual se rectifica o aclara contenido de acto administrativo  por el cual se concede una situación administrativa a un(a) servidor(a) público(a) de la Secretaría General o a un(a) integrante del Gabinete Distrital.
- Suscribe acto administrativo por medio del cual se rectifica o aclara contenido de acto administrativo  por el cual se concede una situación administrativa a un(a) servidor(a) público(a) de la Secretaría General o a un(a) integrante del Gabinete Distrital.
- Comunica a las partes interesadas el acto administrativo por medio del cual se rectifica o aclara contenido de acto administrativo  por el cual se concede una situación administrativa a un(a) servidor(a) público(a) de la Secretaría General o a un(a) integrante del Gabinete Distrital
- Actualizar el riesgo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t>
  </si>
  <si>
    <t>- Dirección de Talento Humano
- Profesional Especializado o Universitario de la Dirección de Talento Humano.
- Profesional Especializado o Universitario de la Dirección de Talento Humano.
- Alcalde(sa) Mayor de Bogotá, D.C. o Secretario(a) General, según corresponda.
- Auxiliar Administrativo de la Subdirección de Servicios Administrativos.
- Dirección de Talento Humano</t>
  </si>
  <si>
    <t>-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 Correo electrónico de notificación de error en Acto Administrativo  por el cual se concede una situación administrativa a un/a servidor/a público/a de la Secretaría General o a un/a integrante del Gabinete Distrital.
- Acto Administrativo por medio del cual se rectifica o aclara contenido de Acto Administrativo  por el cual se concede una situación administrativa a un/a servidor/a público/a de la Secretaría General o a un/a integrante del Gabinete Distrital proyectado.
- Acto Administrativo por medio del cual se rectifica o aclara contenido de Acto Administrativo  por el cual se concede una situación administrativa a un/a servidor/a público/a de la Secretaría General o a un/a integrante del Gabinete Distrital suscrito.
-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
-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actualizado.</t>
  </si>
  <si>
    <t>Johan Sebastián Sáenz</t>
  </si>
  <si>
    <t>Julio Roberto Garzón</t>
  </si>
  <si>
    <t>CREADO
Gestión del Talento Humano_2023</t>
  </si>
  <si>
    <t>CONTROL DE CAMBIOS
Conforme al memorando 3-2022-35988 del 16 de diciembre de 2022, se realizó el cargue de este riesgo en DARUMA con las siguientes novedades: 
•	Aspectos: Identificación del riesgo, análisis de controles y análisis después de controles
•	Cambios: Se asocia el riesgo al nuevo Mapa de procesos de la Secretaría General de la Alcaldía Mayor de Bogotá, D.C. Se actualizó el contexto de la gestión del proceso. Se ajustaron las causas internas y externas. Se actualizaron los controles preventivo y detectivo y la evaluación de los  mismos  y se ajustó la explicación de la  valoración obtenida (Análisis después de  controles). Se realizó el cambio del nombre del proceso en los controles correctivos pasando de Gestión Estratégica de Talento Humano a Gestión del Talento Humano en el marco del nuevo Mapa de procesos de la Secretaría General de la Alcaldía Mayor de Bogotá, D.C.
•	Memorando:</t>
  </si>
  <si>
    <t>Gestionar el retiro del talento humano de la Secretaría General de la Alcaldía Mayor de Bogotá, D.C., de miembros del Gabinete Distrital y Jefes de la Oficina de Control Interno de las entidades del Distrito.</t>
  </si>
  <si>
    <t>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t>
  </si>
  <si>
    <t xml:space="preserve">- Re proceso al emitir el acto administrativo cuando se debe realizar una aclaraciones, correcciones o modificaciones en la decisión final.
- Generar hallazgos por parte de un ente de control.
- Reclamaciones que impliquen investigaciones disciplinarias.
- Sanciones económicas a favor del/de la exservidor/a de acuerdo al fallo judicial.
</t>
  </si>
  <si>
    <t>- Dirección de Talento Humano
- Profesional Especializado o Universitario de la Dirección de Talento Humano.
- Profesional Especializado o Universitario de la Dirección de Talento Humano.
- Secretario(a) General.
- Auxiliar Administrativo de la Subdirección de Gestión Documental.
- Dirección de Talento Humano</t>
  </si>
  <si>
    <t>- Reporte de monitoreo indicando la materialización del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 Correo electrónico de notificación de error en Acto Administrativo por medio del cual se acepta la renuncia de un/a servidor/a de la Secretaría General o se desvincula a un servido/a de la Secretaría General.
- Acto Administrativo por medio del cual se rectifica o aclara contenido de Acto Administrativo por medio del cual se acepta la renuncia de un/a servidor/a de la Secretaría General o se desvincula a un servido/a de la Secretaría General proyectado.
- Acto Administrativo por medio del cual se rectifica o aclara contenido de Acto Administrativo por medio del cual se acepta la renuncia de un/a servidor/a de la Secretaría General o se desvincula a un servido/a de la Secretaría General suscrito.
- Correo electrónico de comunicación de Acto Administrativo por medio del cual se acepta la renuncia de un/a servidor/a de la Secretaría General o se desvincula a un servido/a de la Secretaría General.
-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actualizado.</t>
  </si>
  <si>
    <t xml:space="preserve">
Análisis antes de controles
Establecimiento de controles
Tratamiento del riesgo</t>
  </si>
  <si>
    <t>CONTROL DE CAMBIOS
Conforme al memorando 3-2022-35988 del 16 de diciembre de 2022, se realizó el cargue de este riesgo en DARUMA con las siguientes novedades: 
•	Aspectos: Identificación del riesgo y análisis de controles
•	Cambios: Se asocia el riesgo al nuevo Mapa de procesos de la Secretaría General de la Alcaldía Mayor de Bogotá, D.C. Se actualizó el contexto de la gestión del proceso. Se ajustaron las causas internas y externas. Se realizó el cambio del nombre del proceso en los controles correctivos pasando de Gestión Estratégica de Talento Humano a Gestión del Talento Humano en el marco del nuevo Mapa de procesos de la Secretaría General de la Alcaldía Mayor de Bogotá, D.C.
•	Memorando:</t>
  </si>
  <si>
    <t xml:space="preserve">
Análisis antes de controles
Establecimiento de controles
Evaluación de controles
</t>
  </si>
  <si>
    <t>Realizar la vinculación del talento humano de la Secretaría General de la Alcaldía Mayor de Bogotá, D.C., de miembros del Gabinete Distrital y Jefes de Oficina de Control Interno de las entidades del Distrito.</t>
  </si>
  <si>
    <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</si>
  <si>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xml:space="preserve">- Presiones o motivaciones individuales, sociales o colectivas, que inciten a la realizar conductas contrarias al deber ser.
</t>
  </si>
  <si>
    <t xml:space="preserve">- Detrimento de los principios de la función pública.
- Pérdida de legitimidad de la Administración Distrital.
- Pérdida de imagen institucional.
- Propicia escenarios de conflictos.
- Investigaciones disciplinarias, fiscales y/o penales.
- Sanciones disciplinarias.
- Incumplimiento de las metas y objetivos de la dependencia.
- Pago de indemnizaciones como resultado de demandas.
- Generación de reprocesos y desgaste administrativo.
</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</si>
  <si>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</si>
  <si>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</si>
  <si>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
- Aplicar las medidas que determine la Oficina de Control Interno Disciplinario y/o ente de control  frente a la materialización del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 Actualizar 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</si>
  <si>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Dirección de Talento Humano
- Director(a) Técnico(a) de la Dirección de Talento Humano y Profesional Especializado o Universitario de la Dirección de Talento Humano.
- Dirección de Talento Humano</t>
  </si>
  <si>
    <t>-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
- Soportes de la aplicación de las medidas determinadas por la Oficina de Control Interno Disciplinario y/o ente de control.
- Riesgo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actualizado.</t>
  </si>
  <si>
    <t>CONTROL DE CAMBIOS
Conforme al memorando 3-2022-35988 del 16 de diciembre de 2022, se realizó el cargue de este riesgo en DARUMA con las siguientes novedades: 
•	Aspectos: Identificación del riesgo, análisis de controles y tratamiento del riesgo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Se definieron acciones de tratamiento para la vigencia  2023.
•	Memorando:</t>
  </si>
  <si>
    <t>Preparar y liquidar la nómina, aportes a seguridad social y parafiscales.</t>
  </si>
  <si>
    <t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</si>
  <si>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xml:space="preserve">- Conflicto de intereses.
- Desconocimiento de los principios y valores institucionales.
- Amiguismo.
- Abuso de los privilegios de acceso a la información para la liquidación de nómina por la solicitud y/o aceptación de dádivas
- Personal no calificado para el desempeño de las funciones del cargo.
</t>
  </si>
  <si>
    <t xml:space="preserve">- Desviación de los recursos públicos 
- Detrimento patrimonial
- Investigaciones disciplinarias, fiscales y/o penales
- Generación de reprocesos y desgaste administrativo.
</t>
  </si>
  <si>
    <t xml:space="preserve">- Realizar trimestralmente la reprogramación del Plan Anual de Caja con el propósito de proyectar los recursos requeridos para el pago de las nóminas de los(as) servidores(as) de la Entidad.
</t>
  </si>
  <si>
    <t xml:space="preserve">- Profesional Especializado o Universitario de la Dirección de Talento Humano.
</t>
  </si>
  <si>
    <t xml:space="preserve">-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
-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
-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Realiza el requerimiento a el(la) servidor(a) sobre la devolución del dinero adicional reconocido en los pagos de nómina y las demás acciones a que haya lugar para efectiva la recuperación del dinero.
- Actualizar 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</si>
  <si>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
- Soportes de la reliquidación de la nómina que presenta presunta materialización del riesgo de corrupción.
- Soportes de la aplicación de las medidas determinadas por la Oficina de Control Interno Disciplinario y/o ente de control.
- Soportes de requerimiento y de las acciones a que haya lugar para la recuperación de los recursos.
- Riesgo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actualizado.</t>
  </si>
  <si>
    <t>CONTROL DE CAMBIOS
Conforme al memorando 3-2022-35988 del 16 de diciembre de 2022, se realizó el cargue de este riesgo en DARUMA con las siguientes novedades: 
•	Aspectos: Identificación del riesgo, análisis de controles y tratamiento del riesgo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Se definió acción de tratamiento para la vigencia  2023.
•	Memorando:</t>
  </si>
  <si>
    <t>Ejecutar las actividades del Sistema de Gestión de la Seguridad y Salud en el Trabajo.</t>
  </si>
  <si>
    <t>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t>
  </si>
  <si>
    <t xml:space="preserve">- Aplicación errónea en algunos casos  de criterios o instrucciones para la realización de actividades.
- Fallas en la realización de seguimiento a las acciones planeadas.
- Baja participación de los(as) servidores(as) en las actividades ejecutadas desde los planes que conforman el Plan Estratégico de Talento Humano.
- Deficiencias en los procesos de divulgación de los lineamientos normativos, procedimentales y técnicos a que hay lugar en materia de gestión de talento humano.
</t>
  </si>
  <si>
    <t xml:space="preserve">- Cambios en la normatividad en materia en materia de gestión del talento humano que generen posibles desactualizaciones en los procedimientos y protocolos adoptados en la materia
</t>
  </si>
  <si>
    <t xml:space="preserve">- Pérdida de credibilidad hacia la entidad de parte de los servidores, contratistas y visitantes.
- Deficiencias y omisiones en la elaboración y actualización de los lineamientos y actividades relacionados con la Seguridad y Salud en el Trabajo.
- Sanción por parte del ente de control u otro ente regulador.
</t>
  </si>
  <si>
    <t>-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
- Reportar al(la) a la directora(a) Técnico(a) de Talento Humano el incumplimiento legal en la implementación de los estándares mínimos del Sistema de Gestión de Seguridad y Salud en el Trabajo
- Formular plan de acción para mitigar el incumplimiento legal en la implementación de los estándares mínimos del Sistema de Gestión y Seguridad y Salud en el Trabajo.
- Implementar las acciones formuladas para la mitigación al incumplimiento legal en la implementación de los estándares mínimos del Sistema de Gestión y Seguridad y Salud en el Trabajo. 
- Actualizar el riesgo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t>
  </si>
  <si>
    <t>- Dirección de Talento Humano
- Profesional Universitario de la Dirección de Talento Humano. 
- Profesional Universitario de la Dirección de Talento Humano. 
- Profesional Universitario de la Dirección de Talento Humano. 
- Dirección de Talento Humano</t>
  </si>
  <si>
    <t>-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
- Evidencia de reunión o soporte que evidencie formulación de plan de acción definido para mitigar el incumplimiento legal en la implementación de los estándares mínimos del Sistema de Gestión y Seguridad y Salud en el Trabajo.
- Evidencia de implementación de las acciones definidas para mitigar el incumplimiento legal en la implementación de los estándares mínimos del Sistema de Gestión y Seguridad y Salud en el Trabajo.
-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actualizado.</t>
  </si>
  <si>
    <t>CONTROL DE CAMBIOS
Conforme al memorando 3-2022-35988 del 16 de diciembre de 2022, se realizó el cargue de este riesgo en DARUMA con las siguientes novedades: 
•	Aspectos: Identificación del riesgo y análisis de controles
•	Cambios: Se realizó modificación en el nombre del riesgo. Se asocia el riesgo al nuevo Mapa de procesos de la Secretaría General de la Alcaldía Mayor de Bogotá, D.C. Se actualizó el contexto de la gestión del proceso. Se ajustaron las causas internas y externas. Se realizó la inclusión dos (2) controles preventivos asociados al procedimiento 2211300-PR-166 Gestión de la Salud. Se realizó el cambio del nombre del proceso en el control correctivo pasando de Gestión Estratégica de Talento Humano a Gestión del Talento Humano en el marco del nuevo Mapa de procesos de la Secretaría General de la Alcaldía Mayor de Bogotá, D.C.
•	Memorando:</t>
  </si>
  <si>
    <t>Gestionar las relaciones laborales colectivas e individuales entre los servidores(as) públicos(as) y la Entidad.</t>
  </si>
  <si>
    <t>Posibilidad de afectación reputacional por pérdida de confianza por parte de los/as trabajadores/as y las organizaciones sindicales, debido a incumplimiento parcial de compromisos durante la ejecución de la estrategia para la atención individual y colectivas de trabajo</t>
  </si>
  <si>
    <t xml:space="preserve">- Fallas en la realización de seguimiento a las acciones planeadas.
- Personal no calificado para el desempeño de las funciones de algunos cargos.
- Fallas en la revisión de las solicitudes allegadas al proceso de Gestión del Talento Humano, frente a los marcos normativos y procedimentales aplicables.
</t>
  </si>
  <si>
    <t xml:space="preserve">- Posibles hallazgos por parte de entes de control.
- Afectación de la imagen institucional
- Pago de indemnizaciones como resultado de demandas.
</t>
  </si>
  <si>
    <t>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t>
  </si>
  <si>
    <t>-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
-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
- Determinar las acciones a realizar y nuevas fechas para dar cumplimiento a la(s) actividad(es) de la estrategia para la atención individual y colectivas de trabajo que presenta/n incumplimiento. 
- Implementar las acciones definidas para dar cumplimiento a la(s) actividad(es) de la estrategia para la atención individual y colectivas de trabajo de manera inmediata o progresiva de acuerdo con los nuevos términos establecidos.
- Actualizar el riesgo Posibilidad de afectación reputacional por pérdida de confianza por parte de los/as trabajadores/as y las organizaciones sindicales, debido a incumplimiento parcial de compromisos durante la ejecución de la estrategia para la atención individual y colectivas de trabajo</t>
  </si>
  <si>
    <t>- Dirección de Talento Humano
- Profesional Especializado o Universitario de la Dirección de Talento Humano.
- Secretario(a) General, el(la) Subsecretario(a) Corporativo(a) y el(la) Director(a) Técnico de la Dirección de Talento Humano.
- Director(a) Técnico(a) de la Dirección de Talento Humano y Profesional Especializado o Universitario de la Dirección de Talento Humano.
- Dirección de Talento Humano</t>
  </si>
  <si>
    <t>-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
- Acta con el registro de las acciones a seguir y programación frente a actividad/es de la estrategia para la atención individual y colectivas de trabajo que presenta/n incumplimiento.
- Evidencias de la implementación de las actividades establecidas para dar cumplimiento a la/s actividad/es de la estrategia para la atención individual y colectivas de trabajo.
-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actualizado.</t>
  </si>
  <si>
    <t>CONTROL DE CAMBIOS
Conforme al memorando 3-2022-35988 del 16 de diciembre de 2022, se realizó el cargue de este riesgo en DARUMA con las siguientes novedades: 
•	Aspectos: Identificación del riesgo, análisis de controles y análisis después de controles
•	Cambios: Se asocia el riesgo al nuevo Mapa de procesos de la Secretaría General de la Alcaldía Mayor de Bogotá, D.C. Se actualizó el contexto de la gestión del proceso. Se ajustaron las causas internas y externas. Se actualizaron los controles preventivos y detectivos  y la evaluación de los  mismos  y se ajustó la explicación de la  valoración obtenida (Análisis después de controles). Se realizó el cambio del nombre del proceso en el control correctivo pasando de Gestión Estratégica de Talento Humano a Gestión del Talento Humano en el marco del nuevo Mapa de procesos de la Secretaría General de la Alcaldía Mayor de Bogotá, D.C.
•	Memorando:</t>
  </si>
  <si>
    <t>Gestionar la modalidad laboral de teletrabajo.</t>
  </si>
  <si>
    <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t>
  </si>
  <si>
    <t xml:space="preserve">- Afectación en la imagen institucional al no verse promovido el teletrabajo como una modalidad laboral.
</t>
  </si>
  <si>
    <t>-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
- Reportar al/a la Director/a Técnico/a de Talento Humano el riesgo materializado del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Determinar las acciones a realizar y nuevas fechas para dar cumplimiento a la(s) actividad(es) relacionada(s) con la gestión del teletrabajo en la entidad, que presente(n) incumplimiento. 
- Implementar las acciones definidas para dar cumplimiento a la(s) actividad(es) relacionada(s) con la gestión del teletrabajo en la entidad, de manera inmediata o progresiva de acuerdo con los nuevos términos establecidos.
- Actualizar el riesgo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t>
  </si>
  <si>
    <t>- Dirección de Talento Humano
- Profesional Especializado o Universitario de la Dirección de Talento Humano.
- Profesional Especializado o Universitario de la Dirección de Talento Humano.
- Profesional Especializado o Universitario de la Dirección de Talento Humano.
- Dirección de Talento Humano</t>
  </si>
  <si>
    <t>-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
- Acta con el registro de las acciones a seguir y programación frente a las actividades relacionadas con la gestión del teletrabajo en la entidad, que presenta/n incumplimiento. 
- Evidencias de la implementación de las actividades establecidas para dar cumplimiento a la/s actividad/es relacionadas con la gestión del teletrabajo en la entidad.
-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actualizado.</t>
  </si>
  <si>
    <t>CONTROL DE CAMBIOS
Conforme al memorando 3-2022-35988 del 16 de diciembre de 2022, se realizó el cargue de este riesgo en DARUMA con las siguientes novedades: 
•	Aspectos: Identificación del riesgo y análisis de controles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	Memorando:</t>
  </si>
  <si>
    <t>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</si>
  <si>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xml:space="preserve">- Deficiencias en la administración (custodio, uso y manejo) de los elementos dispuestos para la atención de emergencias en las distintas sedes de la entidad.
- Amiguismo.
- Desconocimiento de los principios y valores institucionales.
</t>
  </si>
  <si>
    <t xml:space="preserve">- Pérdida de credibilidad hacia la entidad de parte de los(as) servidores(as), colaboradores(as) y ciudadanos(as).
- Detrimento patrimonial.
- Investigaciones disciplinarias.
- Generación de reprocesos y desgaste administrativo.
</t>
  </si>
  <si>
    <t>-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
-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 Actualizar 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</si>
  <si>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Dirección de Talento Humano
- Profesional Universitario de la Dirección de Talento Humano. 
- Director(a) Técnico(a) de la Dirección de Talento Humano y Profesional Universitario de la Dirección de Talento Humano.
- Dirección de Talento Humano</t>
  </si>
  <si>
    <t>-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
- Botiquín/es con elementos que cumplen con las condiciones establecidas en la normatividad vigente.
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
- Soportes de la aplicación de las medidas determinadas por la Oficina de Control Interno Disciplinario y/o ente de control.
- Riesgo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actualizado.</t>
  </si>
  <si>
    <t>CONTROL DE CAMBIOS
Conforme al memorando 3-2022-35988 del 16 de diciembre de 2022, se realizó el cargue de este riesgo en DARUMA con las siguientes novedades: 
•	Aspectos: Identificación del riesgo, análisis antes de controles, análisis de controles y tratamiento del riesgo
•	Cambios: Se asocia el riesgo al nuevo Mapa de procesos de la Secretaría General de la Alcaldía Mayor de Bogotá, D.C. Se actualizó el contexto de la gestión del proceso. Se ajustaron las causas internas y externas. Se modificó la calificación de la probabilidad de ocurrencia del riesgo pasando de la calificación por  factibilidad a la calificación por frecuencia y se ajustó la explicación de la  valoración obtenida antes de controles. Se realizó el cambio del nombre del proceso en el control correctivo pasando de Gestión Estratégica de Talento Humano a Gestión del Talento Humano en el marco del nuevo Mapa de procesos de la Secretaría General de la Alcaldía Mayor de Bogotá, D.C. Se definieron acciones de tratamiento para la vigencia  2023.
•	Memorando:</t>
  </si>
  <si>
    <t>Gestión Estratégica de Comunicación e Información</t>
  </si>
  <si>
    <t>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t>
  </si>
  <si>
    <t>Inicia con la identificación de necesidades, la realización del diagnóstico y el diseño del plan de comunicaciones continúa con el diseño e implementación de estrategias de comunicación y finaliza con el seguimiento a la ejecución de estrategias de comunicación pública.</t>
  </si>
  <si>
    <t>Yenny Zabaleta</t>
  </si>
  <si>
    <t>Glenda Martínez Osorio</t>
  </si>
  <si>
    <t>CREADO
Gestión Estratégica de Comunicación e Información_2023</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</si>
  <si>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ajusta el diseño de los controles, según las actividades 2, 4 y 6 del procedimiento Comunicación Corporativa. Se incluye la actividad de control 8 del procedimiento Comunicación Corporativa. Se asocian los controles correctivos al nuevo nombre del proceso.
•	Memorando:</t>
  </si>
  <si>
    <t>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</si>
  <si>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asocian los controles correctivos al nuevo nombre del proceso.
•	Memorando:</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</si>
  <si>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ajusta el diseño de los controles, según las actividades 3, 5, 6, 8 y 10 del procedimiento Comunicación hacía la Ciudadanía. Se asocia el riesgo al proyecto de inversión 7867, teniendo en cuenta que se incluye lo relacionado con el riesgo eliminado "Posibilidad de afectación reputacional por resultados de mediciones de percepción ciudadana no satisfactorias, debido a generación y divulgación de estrategias, mensajes y/o acciones de comunicación pública, desconociendo los intereses comunicacionales del ciudadano". Se asocian los controles correctivos al nuevo nombre del proceso.
•	Memorando:</t>
  </si>
  <si>
    <t>Adelantar las actividades necesarias para la publicación de información en los portales y micrositios web de la Secretaría General.</t>
  </si>
  <si>
    <t>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t>
  </si>
  <si>
    <t xml:space="preserve">- Modificaciones frecuentes a los requerimientos de publicación de información por parte de los entes gubernamentales.
- Las fuentes externas de información proveen información inoportuna o imprecisa.
</t>
  </si>
  <si>
    <t>-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
- Publicar la información para consulta en los portales y micrositios web de la Secretaría General	
- Monitorear el esquema de publicación y generar alertas y recomendaciones para evitar que se presente nuevamente el incumplimiento de la publicación						
- Actualizar el riesgo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</si>
  <si>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asocian los controles correctivos al nuevo nombre del proceso.
•	Memorando:</t>
  </si>
  <si>
    <t>CONTROL DE CAMBIOS
Conforme al memorando 3-2022-34015 del 1 de diciembre de 2022, se realizó el cargue de este riesgo en DARUMA con las siguientes novedades: 
•	Aspectos: Identificación del riesgo, análisis de controles y tratamiento del riesgo
•	Cambios: Se actualiza la matriz DOFA. Se asocia el riesgo al nuevo proceso Gestión Estratégica de Comunicación e Información y la actividad clave del mismo. Se ajusta la calificación del control preventivo a "sin documentar". Se define una acción de tratamiento para documentar los controles de probabilidad. Se asocian los controles correctivos al nuevo nombre del proceso.
•	Memorando:</t>
  </si>
  <si>
    <t xml:space="preserve">- Desconocimiento de los lineamientos generados en materia de comunicación publica.
- Confusión en la manera de implementar los lineamientos de comunicación publica. 
</t>
  </si>
  <si>
    <t>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t>
  </si>
  <si>
    <t>Gestión Financiera</t>
  </si>
  <si>
    <t>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t>
  </si>
  <si>
    <t>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t>
  </si>
  <si>
    <t>Subdirector(a) Financiero(a)</t>
  </si>
  <si>
    <t xml:space="preserve">Posibilidad de afectación reputacional por hallazgos y sanciones impuestas por órganos de control, debido a errores (fallas o deficiencias) en el registro adecuado y oportuno de los hechos económicos de la entidad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</si>
  <si>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</si>
  <si>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t>
  </si>
  <si>
    <t>- Subdirección Financiera
- Subdirector Financiero - Profesional Especializado (Contador)
- Profesional Especializado
- Profesional Especializado
- Subdirección Financiera</t>
  </si>
  <si>
    <t>-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 Decisión de realizar el ajuste de acuerdo al grado de complejidad
- Comprobante contable - aplicativo correspondiente
- Balance de prueba ajustado
- Riesgo de Posibilidad de afectación reputacional por hallazgos y sanciones impuestas por órganos de control, debido a errores (fallas o deficiencias) en el registro adecuado y oportuno de los hechos económicos de la entidad , actualizado.</t>
  </si>
  <si>
    <t>María Carolina Cardenas Villamil</t>
  </si>
  <si>
    <t>Ivan Javier Gómez</t>
  </si>
  <si>
    <t>CREADO
Gestión Financiera_2023</t>
  </si>
  <si>
    <t>CONTROL DE CAMBIOS
Conforme al memorando 3-2022-35244 del 12 de diciembre de 2022, se realizó el cargue de este riesgo en DARUMA con las siguientes novedades: 
•	Aspectos: Identificación del riesgo
•	Cambios: Se ajusta el objetivo y el alcance del proceso.
•	Memorando:</t>
  </si>
  <si>
    <t>-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
- Informar a la dependencia solicitante el error presentado en la expedición del CDP.
- Anular, sustituir, cancelar el certificado de CDP
- Actualizar el riesgo Posibilidad de afectación reputacional por  hallazgos y sanciones impuestas por órganos de control, debido a errores (fallas o deficiencias) al gestionar los Certificados de Disponibilidad Presupuestal y de Registro Presupuestal</t>
  </si>
  <si>
    <t>- Subdirección Financiera
- Subdirector Financiero - Profesional Universitario - Técnico Operativo
- Subdirector Financiero - Profesional Universitario - Técnico Operativo
- Subdirección Financiera</t>
  </si>
  <si>
    <t>-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
- Correo electrónico
- Certificado nuevo
- Riesgo de Posibilidad de afectación reputacional por  hallazgos y sanciones impuestas por órganos de control, debido a errores (fallas o deficiencias) al gestionar los Certificados de Disponibilidad Presupuestal y de Registro Presupuestal, actualizado.</t>
  </si>
  <si>
    <t xml:space="preserve">Posibilidad de afectación económica (o presupuestal) por sanción moratoria o pago de  intereses, debido a errores (fallas o deficiencias) en el pago oportuno de las obligaciones adquiridas por la Secretaria General            </t>
  </si>
  <si>
    <t>El proceso estima que el riesgo se ubica en Alto, debido a que la frecuencia con la que se realizó la actividad clave asociada al riesgo se presentó 7949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</si>
  <si>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xml:space="preserve">-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
- Verificar la conformidad de los documentos soporte de pago y solicita a la dependencia los ajustes que se requieran. Una vez subsanado aplica el procedimiento de acuerdo con los lineamientos  impartidos por la secretaria general y  la secretaria de hacienda distrital
- Informar a la dependencia cuando se generen intereses moratorios por cuentas por pagar radicadas
- Actualizar el riesgo Posibilidad de afectación económica (o presupuestal) por sanción moratoria o pago de  intereses, debido a errores (fallas o deficiencias) en el pago oportuno de las obligaciones adquiridas por la Secretaria General            </t>
  </si>
  <si>
    <t>- Reporte de monitoreo indicando la materialización del riesgo de Posibilidad de afectación económica (o presupuestal) por sanción moratoria o pago de  intereses, debido a errores (fallas o deficiencias) en el pago oportuno de las obligaciones adquiridas por la Secretaria General            
- Documentos soportes y registros en el sistema Bogdata
- Memorando o correo electrónico informando los intereses moratorios generados
- Riesgo de Posibilidad de afectación económica (o presupuestal) por sanción moratoria o pago de  intereses, debido a errores (fallas o deficiencias) en el pago oportuno de las obligaciones adquiridas por la Secretaria General            , actualizado.</t>
  </si>
  <si>
    <t>Coordinar las actividades necesarias para garantizar el pago de las obligaciones adquiridas por la Secretaría General, de conformidad con las normas vigentes.</t>
  </si>
  <si>
    <t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</si>
  <si>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t>
  </si>
  <si>
    <t xml:space="preserve">- Subdirector Financiero
</t>
  </si>
  <si>
    <t xml:space="preserve">-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riesgo 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</si>
  <si>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Subdirección Financiera
- Subdirector Financiero
- Subdirector Financiero
- Subdirector Financiero
- Profesional de la Subdirección Financiera
- Subdirección Financiera</t>
  </si>
  <si>
    <t>-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Riesgo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 actualizado.</t>
  </si>
  <si>
    <t>CONTROL DE CAMBIOS
Conforme al memorando 3-2022-35244 del 12 de diciembre de 2022, se realizó el cargue de este riesgo en DARUMA con las siguientes novedades: 
•	Aspectos: Identificación del riesgo y tratamiento del riesgo
•	Cambios: Se ajusta el objetivo, el alcance del proceso y se establece una acción de tratamiento.
•	Memorando:</t>
  </si>
  <si>
    <t>Garantizar el registro adecuado y oportuno de los hechos económicos de la Entidad, que permite elaborar y presentar los estados financieros.</t>
  </si>
  <si>
    <t xml:space="preserve">- Direccionamiento Estratégico
- Gestión de Recursos Físicos
- Gestión Estratégica de Talento Humano
- Contratación
</t>
  </si>
  <si>
    <t xml:space="preserve">-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
- Realizar los ajustes correspondientes al registro contable indebido, o complementar la información que corresponda a los hechos reales.
- Reportar el registro contable para el siguiente periodo.
- Actualizar el riesgo Posibilidad de afectación reputacional por  hallazgos y sanciones impuestas por órganos de control, debido a uso indebido de información privilegiada para el inadecuado registro de los hechos económicos, con el fin de obtener beneficios propios o de terceros  </t>
  </si>
  <si>
    <t>- Subdirección Financiera
- Profesional de la Subdirección Financiera
- Profesional de la Subdirección Financiera
- Subdirección Financiera</t>
  </si>
  <si>
    <t>-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
- Registro contable ajustado en LIMAY.
- Comprobante de contabilidad.
- Riesgo de Posibilidad de afectación reputacional por  hallazgos y sanciones impuestas por órganos de control, debido a uso indebido de información privilegiada para el inadecuado registro de los hechos económicos, con el fin de obtener beneficios propios o de terceros  , actualizado.</t>
  </si>
  <si>
    <t>Gestión Jurídica</t>
  </si>
  <si>
    <t xml:space="preserve">Asesorar y representar jurídicamente a la Secretaría General de la Alcaldía Mayor Bogotá D.C. mediante el análisis, trámite, defensa y solución de asuntos de carácter jurídico que surjan en el desarrollo de las funciones.  </t>
  </si>
  <si>
    <t>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t>
  </si>
  <si>
    <t>Gestionar la defensa judicial y extrajudicial de la Secretaria General</t>
  </si>
  <si>
    <t>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t>
  </si>
  <si>
    <t>El proceso estima que el riesgo se ubica en una zona moderado, debido a que la frecuencia con la que se realizó la actividad clave asociada al riesgo se presentó 21 veces en el último año, sin embargo, ante su materialización, podrían presentarse efectos significativos, en el pago de indemnizaciones por acciones legales en los  procesos de defensa judicial y extrajudicial que se adelantan en la Secretaría General.</t>
  </si>
  <si>
    <t>- Reportar el riesgo materializado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en el informe de monitoreo a la Oficina Asesora de Planeación.
- Estudia, evalúa y analiza casos concretos, en esta instancia y evidenciará si el apoderado requirió insumos necesarios para defender los intereses de la Secretaría General y si preparó adecuada defensa
- Actualizar el riesgo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t>
  </si>
  <si>
    <t>- Reporte de monitoreo indicando la materialización del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 Realiza recomendaciones para prevenir la recurrencia de la causa que originó el proceso o la sentencia lo cual se consigna en el acta de Comité de Conciliación
-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actualizado.</t>
  </si>
  <si>
    <t xml:space="preserve">Identificación del riesgo
Análisis antes de controles
Establecimiento de controles
Evaluación de controles
</t>
  </si>
  <si>
    <t>Maria Camila Barrera</t>
  </si>
  <si>
    <t>Paulo Ernesto Realpe</t>
  </si>
  <si>
    <t>CREADO
Gestión Jurídica_2023</t>
  </si>
  <si>
    <t>CONTROL DE CAMBIOS
Conforme al memorando 3-2022-34225 del 2 de diciembre de 2022, se realizó el cargue de este riesgo en DARUMA con las siguientes novedades: 
•	Aspectos: Identificación del riesgo, análisis antes de controles y análisis de controles
•	Cambios: Se ajustó el número de veces que se ejecuta la actividad clave  en un periodo de un año. Se ajustaron los controles de conformidad con la versión 8 del procedimiento PR-355 "Gestión Jurídica para la Defensa de los Intereses de la Secretaría General".
•	Memorando:</t>
  </si>
  <si>
    <t>Elaborar y revisar los actos administrativos que deba suscribir la entidad</t>
  </si>
  <si>
    <t>Posibilidad de afectación reputacional por interposición de demandas y emisión de decisiones contrarias a los intereses de la Secretaría General, debido a errores (fallas o deficiencias) en la emisión de actos administrativos de carácter general</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</si>
  <si>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t>
  </si>
  <si>
    <t>- Oficina Jurídica
- Secretario(a) General
- Oficina Jurídica</t>
  </si>
  <si>
    <t>-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
- Acto Administrativo con observaciones.
- Riesgo de Posibilidad de afectación reputacional por interposición de demandas y emisión de decisiones contrarias a los intereses de la Secretaría General, debido a errores (fallas o deficiencias) en la emisión de actos administrativos de carácter general, actualizado.</t>
  </si>
  <si>
    <t>CONTROL DE CAMBIOS
Conforme al memorando 3-2022-34225 del 2 de diciembre de 2022, se realizó el cargue de este riesgo en DARUMA con las siguientes novedades: 
•	Aspectos: Análisis antes de controles y análisis de controles
•	Cambios: Se ajustó el número de veces que se ejecuta la actividad clave  en un periodo de un año. Se ajustaron los controles de conformidad con la nueva versión del procedimiento 4203000-PR-357 "Elaboración o revisión de actos administrativos".
•	Memorando:</t>
  </si>
  <si>
    <t>Emitir los conceptos jurídicos que sean competencia de la Secretaria General, o que surjan en desarrollo de sus funciones</t>
  </si>
  <si>
    <t xml:space="preserve">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t>
  </si>
  <si>
    <t xml:space="preserve">-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
- Devolver al profesional de la Oficina Asesora Jurídica para que realice los ajustes correspondientes, lo cual se consigna en el proyecto de concepto o consulta.
- Actualizar el riesgo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t>
  </si>
  <si>
    <t>-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Proyecto de concepto o consulta con observaciones
-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actualizado.</t>
  </si>
  <si>
    <t>CONTROL DE CAMBIOS
Conforme al memorando 3-2022-34225 del 2 de diciembre de 2022, se realizó el cargue de este riesgo en DARUMA con las siguientes novedades: 
•	Aspectos: Análisis antes de controles
•	Cambios: Se ajustó el número de veces que se ejecuta la actividad clave en el periodo de un año.
•	Memorando:</t>
  </si>
  <si>
    <t>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t>
  </si>
  <si>
    <t xml:space="preserve">Oficina Jurídica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</si>
  <si>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</si>
  <si>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Verificar que los contratistas y funcionarios públicos responsables de ejercer la defensa judicial de la Entidad, diligencien y registren en SIDEAP y SIGEPII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t>
  </si>
  <si>
    <t xml:space="preserve">- Jefe de Oficina Jurídica 
</t>
  </si>
  <si>
    <t>- Reportar 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a la Oficina Asesora de Planeación en el informe de monitoreo en caso que tenga fallo.
-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 Estudia, evalúa y analiza el caso, realiza recomendaciones para prevenir la recurrencia de la causa que originó el proceso o la sentencia lo cual se consigna en el acta de Comité de Conciliación
- Actualizar el riesgo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t>
  </si>
  <si>
    <t xml:space="preserve">- Oficina Jurídica 
- Comité de Conciliación 
- Comité de Conciliación 
- Oficina Jurídica </t>
  </si>
  <si>
    <t>- Notificación realizada del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
- Acta del Comité de Conciliación 
- Acta del Comité de Conciliación 
- Riesgo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actualizado.</t>
  </si>
  <si>
    <t>CONTROL DE CAMBIOS
Conforme al memorando 3-2022-34225 del 2 de diciembre de 2022, se realizó el cargue de este riesgo en DARUMA con las siguientes novedades: 
•	Aspectos: Identificación del riesgo, análisis de controles y tratamiento del riesgo
•	Cambios: Se ajusta la actividad clave asociada al riesgo. Se ajustaron los controles de conformidad con la nueva versión del procedimiento PR-355 "Gestión Jurídica para la Defensa de los Intereses de la Secretaría General". Se ajustó el plan de contingencia para el riesgo identificado. Se definió la acción de tratamiento a 2023.
•	Memorando:</t>
  </si>
  <si>
    <t>Gobierno Abierto y Relacionamiento con la Ciudadanía</t>
  </si>
  <si>
    <t>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t>
  </si>
  <si>
    <t>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t>
  </si>
  <si>
    <t>Subsecretaría de Servicio al Ciudadano</t>
  </si>
  <si>
    <t xml:space="preserve">- Dificultades en la coordinación entre las administraciones locales, distritales y nacionales para la prestación de servicios o ejecución de programas.
</t>
  </si>
  <si>
    <t>Marco Aurelio Gómez</t>
  </si>
  <si>
    <t>Diana Marcela Velazco</t>
  </si>
  <si>
    <t>CREADO
Gobierno Abierto y Relacionamiento con la Ciudadanía_2023</t>
  </si>
  <si>
    <t>Subdirección de Seguimiento a la Gestión de Inspección, Vigilancia y Control - SSGIVC</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</si>
  <si>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ajustan las acciones de contingencia acorde con el nombre del nuevo proceso.
•	Memorando:</t>
  </si>
  <si>
    <t>Daños a activos fijos/ eventos externos</t>
  </si>
  <si>
    <t>Dirección del Sistema Distrital de Servicio a la Ciudadanía</t>
  </si>
  <si>
    <t xml:space="preserve">- Fallas en el funcionamiento de plataformas tecnológicas que soportan los canales de atención a la ciudadanía
- Fallas de conectividad e interoperabilidad.
</t>
  </si>
  <si>
    <t xml:space="preserve">- Manifestaciones que generan alteraciones en el orden público, en las cuales se vean afectadas las instalaciones de la entidad.
</t>
  </si>
  <si>
    <t>- Dirección del Sistema Distrital de Servicio a la Ciudadanía
- Profesional responsable del medio de interacción (CADE y SuperCADE)
- Profesional responsable del medio de interacción (CADE y SuperCADE)
- Dirección del Sistema Distrital de Servicio a la Ciudadanía</t>
  </si>
  <si>
    <t>CONTROL DE CAMBIOS
Conforme al memorando 3-2022-34240 del 2 de diciembre de 2022, se realizó el cargue de este riesgo en DARUMA con las siguientes novedades: 
•	Aspectos: Identificación del riesgo y análisis de controles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para especificar que corresponde al soporte funcional del sistema distrital para la gestión de peticiones. 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 Se ajustan los controles correctivos acorde con el nombre del nuevo proceso.
•	Memorando:</t>
  </si>
  <si>
    <t xml:space="preserve">- Dificultad en la articulación de actividades comunes a las dependencias.
- Alta rotación de personal generando retrasos en la curva de aprendizaje.
- Dificultades en la transferencia de conocimiento entre los servidores que se vinculan y retiran de la entidad.
</t>
  </si>
  <si>
    <t xml:space="preserve">- La información necesaria en relación con la normatividad nacional y distrital, para el seguimiento a la gestión de las entidades participantes en las estrategias para el relacionamiento con la Ciudadanía, no es suficiente, clara, completa o de calidad.
</t>
  </si>
  <si>
    <t xml:space="preserve">- Pérdida de credibilidad y de confianza que dificulte el ejercicio de las funciones de la Secretaría General. 
- Incremento en las peticiones de la ciudadanía en relación con el servicio prestado por las entidades en la Red CADE.
- Insatisfacción de la ciudadanía respecto a la prestación del servicio.
- Intervenciones o hallazgos por partes de entes de control u otro ente regulador, interno o externo.
- Incumplimiento de objetivos y metas institucionales.
</t>
  </si>
  <si>
    <t>El proceso estima que el riesgo se ubica en zona moderado, debido a que la frecuencia con la que se realizó la actividad clave asociada fue mensual dependiendo los tiempos establecidos ya sea contrato o convenio, ante su materialización, podrían presentarse afectaciones menores para el proceso.</t>
  </si>
  <si>
    <t>- Dirección del Sistema Distrital de Servicio a la Ciudadanía
- Servidor(a) asignado(a) por el (la) Director (a) del Sistema Distrital de Servicio a la Ciudadanía
- Dirección del Sistema Distrital de Servicio a la Ciudadanía</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</si>
  <si>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modificando canales de interacción por relacionamiento. Se ajustan los controles detectivos y preventivos, acorde con la actualización del procedimiento Administración del Modelo Multicanal de Relacionamiento con la Ciudadanía (2213300-PR-036)  Versión 16. Se ajustan los controles correctivos acorde con el nombre del nuevo proceso. Se ajustan las acciones de contingencia acorde con el nombre del nuevo proceso.
•	Memorando:</t>
  </si>
  <si>
    <t xml:space="preserve">- Presiones o motivaciones de los ciudadanos que incitan al servidor público a realizar conductas contrarias al deber ser.
</t>
  </si>
  <si>
    <t xml:space="preserve">Dirección Distrital de Calidad del Servicio </t>
  </si>
  <si>
    <t xml:space="preserve">- Desconocimiento por parte de algunos funcionarios acerca de las funciones de la entidad y elementos de la plataforma estratégica.
</t>
  </si>
  <si>
    <t xml:space="preserve">- Dificultades en la coordinación de las diferentes secretarias para la prestación de servicios públicos o ejecución de programas, así como la articulación con Entidades del orden nacional
</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</si>
  <si>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</si>
  <si>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 xml:space="preserve">- Dirección Distrital de Calidad del Servicio 
- Profesional Universitario asignado por el (la) Director (a) Distrital de Calidad del Servicio
- Dirección Distrital de Calidad del Servicio </t>
  </si>
  <si>
    <t>Posibilidad de afectación reputacional por inconformidad de los usuarios del sistema, debido a errores (fallas o deficiencias) en el análisis y direccionamiento a las peticiones ciudadanas</t>
  </si>
  <si>
    <t>Dirección Distrital de Calidad del Servicio</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</si>
  <si>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</si>
  <si>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t>
  </si>
  <si>
    <t>-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riesgo Posibilidad de afectación reputacional por inconformidad de los usuarios del sistema, debido a errores (fallas o deficiencias) en el análisis y direccionamiento a las peticiones ciudadanas</t>
  </si>
  <si>
    <t xml:space="preserve">- Dirección Distrital de Calidad del Servicio 
- Profesional, Técnico operativo o Auxiliar Administrativo encargado del Direccionamiento de Peticiones Ciudadanas
- Dirección Distrital de Calidad del Servicio </t>
  </si>
  <si>
    <t>- Reporte de monitoreo indicando la materialización del riesgo de Posibilidad de afectación reputacional por inconformidad de los usuarios del sistema, debido a errores (fallas o deficiencias) en el análisis y direccionamiento a las peticiones ciudadanas
- Acta de Subcomité de Autocontrol
- Riesgo de Posibilidad de afectación reputacional por inconformidad de los usuarios del sistema, debido a errores (fallas o deficiencias) en el análisis y direccionamiento a las peticiones ciudadanas, actualizado.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</si>
  <si>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tipología del control número 2 de "correctivo" a "detectivo". Se ajustan los controles correctivos acorde con el nombre del nuevo proceso. Se ajustan las acciones de contingencia acorde con el nombre del nuevo proceso.
•	Memorando:</t>
  </si>
  <si>
    <t xml:space="preserve">- Alta rotación de personal generando retrasos en la curva de aprendizaje.
- Debilidades en la comunicación clara y unificada en diferentes niveles de la entidad.
</t>
  </si>
  <si>
    <t xml:space="preserve">- Procesos de evaluación en el Sistema de Gestión de Calidad
</t>
  </si>
  <si>
    <t>El proceso estima que el riesgo se ubica en una zona alta, debido a que si bien, el riesgo no se ha presentado en los últimos cuatro años, ante su materialización, podrían presentarse los efectos significativos, señalados en la encuesta del Departamento Administrativo de la Función Pública.</t>
  </si>
  <si>
    <t xml:space="preserve">- Gestores de transparencia e integridad de la Dirección del Sistema Distrital de Servicio a la Ciudadana.
</t>
  </si>
  <si>
    <t>- Dirección del Sistema Distrital de Servicio a la Ciudadanía
- Director (a) del Sistema Distrital de Servicio a la Ciudadanía
- Dirección del Sistema Distrital de Servicio a la Ciudadanía</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</si>
  <si>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detectivos y preventivos, acorde con la actualización del procedimiento Administración del Modelo Multicanal de Relacionamiento con la Ciudadanía (2213300-PR-036)  Versión 16. Se ajustan los controles correctivos acorde con el nombre del nuevo proceso. Se define acción de tratamiento para fortalecer la gestión del riesgo.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</si>
  <si>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define acción de tratamiento para fortalecer la gestión del riesgo. Se ajustan las acciones de contingencia acorde con el nombre del nuevo proceso.
•	Memorando:</t>
  </si>
  <si>
    <t>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t>
  </si>
  <si>
    <t xml:space="preserve">El proceso estima que el riesgo se ubica en una zona moderada, debido a que la frecuencia con la que se realizó la actividad clave asociada al riesgo durante el último año fue (12) veces, frente a su materialización podrían presentarse efectos menores para el proceso. </t>
  </si>
  <si>
    <t>- Reportar el riesgo materializado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en el informe de monitoreo a la Oficina Asesora de Planeación.
- Analizar los errores que se evidenciaron en la definición de la asesoría y formulación del proyecto
- Se reformula el proyecto  y se pasa para su revisión y aprobación
- Actualizar el riesgo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t>
  </si>
  <si>
    <t>- Reporte de monitoreo indicando la materialización del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 Documento de análisis de errores 
- Proyecto reformulado
-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actualizado.</t>
  </si>
  <si>
    <t>Katina Durán Salcedo</t>
  </si>
  <si>
    <t>Ivan Mauricio Durán</t>
  </si>
  <si>
    <t>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t>
  </si>
  <si>
    <t>El proceso estima que el riesgo se ubica en una zona moderado, debido a que la frecuencia con la que se realizó la actividad clave asociada al riesgo durante el último año fue (12) veces, sin embargo, ante su materialización podrían presentarse efectos significativos en la imagen de la Entidad a nivel local.</t>
  </si>
  <si>
    <t>- Reporte de monitoreo indicando la materialización del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 Causas de incumplimiento identificadas
- Plan de trabajo actualizado 
-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actualizado.</t>
  </si>
  <si>
    <t>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t>
  </si>
  <si>
    <t xml:space="preserve">- Pérdidas financieras por mala utilización de recursos en los Proyectos
- Investigaciones disciplinarias.
- Pérdida credibilidad por parte de la entidades interesadas.
- Desviaciones en los Objetivos, el Alcance y el Cronograma del Proyecto.
</t>
  </si>
  <si>
    <t>El proceso estima que el riesgo se ubica en una zona extrema, aunque los controles establecidos son los adecuados y la calificación de los criterios es satisfactoria, el impacto no disminuye por ser un riesgo de corrupción. Ante su materialización se aplicarían las acciones de contingencia establecida.</t>
  </si>
  <si>
    <t xml:space="preserve">- Sensibilizar cuatrimestralmente al equipo de la Alta Consejería Distrital de TIC sobre los valores de integridad
</t>
  </si>
  <si>
    <t>Sara Paola Rivera</t>
  </si>
  <si>
    <t>CONTROL DE CAMBIOS
Conforme al memorando 3-2022-34240 del 2 de diciembre de 2022, se realizó el cargue de este riesgo en DARUMA con las siguientes novedades: 
•	Aspectos: Identificación del riesgo, análisis antes de controles, análisis de controles y tratamiento del riesgo
•	Cambios: Se cambia la fuente del riesgo de "Proyecto de inversión" a "Gestión de procesos". Se actualiza el contexto de la gestión del proceso, de acuerdo con las actividades definidas en el proceso Gobierno abierto y relacionamiento con la ciudadanía. Se actualizan las causas internas, externas efectos según el análisis DOFA del nuevo proceso. Se realiza la valoración del riesgo antes de controles por "exposición”, teniendo en cuenta el cambio generado en  la fuente del riesgo. Se ajustan los controles correctivos acorde con el nombre del nuevo proceso. Se define acción de tratamiento para fortalecer la gestión del riesgo.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</si>
  <si>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antes de controles, análisis de controles y tratamiento del riesgo
•	Cambios: Se cambia la fuente del riesgo de "Proyecto de inversión" a "Gestión de procesos". Se actualiza el contexto de la gestión del proceso, de acuerdo con las actividades definidas en el proceso Gobierno abierto y relacionamiento con la ciudadanía. Se actualizan las causas internas, externas efectos según el análisis DOFA del nuevo proceso. Se realiza la valoración del riesgo antes de controles por "exposición”, teniendo en cuenta el cambio generado en la fuente del riesgo. Se ajustan los controles correctivos acorde con el nombre del nuevo proceso. Se define acción de tratamiento para fortalecer la gestión del riesgo. Se ajustan las acciones de contingencia acorde con el nombre del nuevo proceso.
•	Memorando:</t>
  </si>
  <si>
    <t>Paz, Víctimas y Reconciliación</t>
  </si>
  <si>
    <t>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t>
  </si>
  <si>
    <t>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t>
  </si>
  <si>
    <t>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</si>
  <si>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Investigaciones disciplinarias, fiscales y/o penales.
- Afectación de la igualdad de los ciudadanos para hacer uso de sus derechos.
- Afectación del presupuesto asignado para el otorgamiento de atención o ayuda humanitaria inmediata.
</t>
  </si>
  <si>
    <t>1. Implementar estrategias y acciones que aporten a la construcción de la paz, la reparación, la memoria y la reconciliación en Bogotá región.</t>
  </si>
  <si>
    <t>-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OACPVR, con el fin de realizar el análisis del caso y gestionar las acciones según concepto jurídico
- Actualizar el riesgo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</si>
  <si>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
- Comunicación del caso con el operador. (Correo electrónico)
- Comunicación del caso con el operador. (Correo electrónico)
- Riesgo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actualizado.</t>
  </si>
  <si>
    <t>Identificación del riesgo
Análisis antes de controles
Establecimiento de controles
Tratamiento del riesgo</t>
  </si>
  <si>
    <t>Diana Carolina Cárdenas Clavijo</t>
  </si>
  <si>
    <t>Diego Fernando Peña</t>
  </si>
  <si>
    <t>CREADO
Paz, Víctimas y Reconciliacióna_2023</t>
  </si>
  <si>
    <t>CONTROL DE CAMBIOS
Conforme al memorando 3-2022-34996 del 9 de diciembre de 2022, se realizó el cargue de este riesgo en DARUMA con las siguientes novedades: 
•	Aspectos: Identificación del riesgo y análisis de controles
•	Cambios: Se ajustan los controles, de acuerdo a la actualización del procedimiento. Se actualiza el nombre del proceso al cual está asociado el riesgo.
•	Memorando:</t>
  </si>
  <si>
    <t>CONTROL DE CAMBIOS
Conforme al memorando 3-2022-34996 del 9 de diciembre de 2022, se realizó el cargue de este riesgo en DARUMA con las siguientes novedades: 
•	Aspectos: Identificación del riesgo, análisis de controles y tratamiento del riesgo
•	Cambios: Se ajustan los controles, de acuerdo a la actualización del procedimiento. Se actualiza el nombre del proceso al cual está asociado el riesgo. Se formula la acción de tratamiento a 2023.
•	Memorando:</t>
  </si>
  <si>
    <t>Subsecretaria Distrital de Fortalecimiento Institucional</t>
  </si>
  <si>
    <t>Desarrollo y fortalecimiento institucional</t>
  </si>
  <si>
    <t>Operacionales</t>
  </si>
  <si>
    <t>- Subsecretaria Distrital de Fortalecimiento Institucional
- Gerente del Proyecto
- Gerente del Proyecto
- Subsecretaria Distrital de Fortalecimiento Institucional</t>
  </si>
  <si>
    <t xml:space="preserve">- Incumplimiento en las metas propuestas en el proyecto de inversión
- Menores asignaciones presupuestales por la no ejecución del presupuesto asignado al proyecto
- Perjuicio de la imagen institucional frente a parámetros en la calidad de los servicios prestados, su oportunidad y eficacia de cara a los grupos de valor e interés.
</t>
  </si>
  <si>
    <t xml:space="preserve">- Falta articulación entre las diferentes herramientas en las que están contenidos los productos y servicios.
- Debilidades en la comunicación clara y unificada en diferentes niveles de la entidad.
- Dificultades en la transferencia de conocimiento entre los servidores que se vinculan y retiran de la entidad.
- Alta rotación de personal generando retrasos en la curva de aprendizaje.
</t>
  </si>
  <si>
    <t>Tipo de Riesgo</t>
  </si>
  <si>
    <t>Categoría</t>
  </si>
  <si>
    <t>No. Riesgos</t>
  </si>
  <si>
    <t>%</t>
  </si>
  <si>
    <t>Posibilidad de afectación reputacional</t>
  </si>
  <si>
    <t>Posibilidad de afectación económica (o presupuestal)</t>
  </si>
  <si>
    <t>Total Corrupción</t>
  </si>
  <si>
    <t>Total Gestión de procesos</t>
  </si>
  <si>
    <t>Gestión de proyectos de inversión</t>
  </si>
  <si>
    <t>Total Gestión de proyectos de inversión</t>
  </si>
  <si>
    <t>Número de riesgos</t>
  </si>
  <si>
    <t>Enfoque del riesgo</t>
  </si>
  <si>
    <t>Procesos / Proyectos de inversión</t>
  </si>
  <si>
    <t>Dependencia</t>
  </si>
  <si>
    <t>VALORACIÓN ANTES DE CONTROLES (Número de riesgos)</t>
  </si>
  <si>
    <t>PROBABILIDAD</t>
  </si>
  <si>
    <t>IMPACTO</t>
  </si>
  <si>
    <t>TOTAL</t>
  </si>
  <si>
    <t>Valoración antes de controles</t>
  </si>
  <si>
    <t>Valoración después de controles</t>
  </si>
  <si>
    <t>Total General</t>
  </si>
  <si>
    <t>VALORACIÓN DESPUÉS DE CONTROLES (Número de riesgos)</t>
  </si>
  <si>
    <t>Oficina Consejería Distrital de Comunicaciones</t>
  </si>
  <si>
    <t>Oficina Consejería Distrital de Tecnologías de la Información y las
Comunicaciones –TIC–</t>
  </si>
  <si>
    <t>Oficina Consejería Distrital de Paz, Víctimas y Reconciliación</t>
  </si>
  <si>
    <t>Oficina Consejería Distrital de Relaciones Internacionales</t>
  </si>
  <si>
    <t>Jefe Oficina Consejería Distrital de Tecnologías de la Información y las
Comunicaciones –TIC–</t>
  </si>
  <si>
    <t>Jefe Oficina Consejería Distrital de Paz, Víctimas y Reconciliación.</t>
  </si>
  <si>
    <t>Jefe Oficina Consejería Distrital de Comunicaciones</t>
  </si>
  <si>
    <t>Jefe Oficina Consejería Distrital de Relaciones Internacionales</t>
  </si>
  <si>
    <t>Oficina Consejería Distrital de Paz, Víctimas y Reconciliación.</t>
  </si>
  <si>
    <t xml:space="preserve"> Oficina Consejería Distrital de Paz, Víctimas y Reconciliación</t>
  </si>
  <si>
    <t>Oficina Consejería Distrital de Tecnologías de Información y Comunicaciones –TIC-</t>
  </si>
  <si>
    <t>8109 Implementación de la estrategia de ciudad inteligente para mejorar la calidad de vida de la ciudadanía en Bogotá D.C.</t>
  </si>
  <si>
    <t>Posibilidad de afectación reputacional por no lograr fortalecer la gestión y articulación institucional, debido a errores (fallas deficiencias) al planificar e implementar acciones para orientar a las entidades distritales en la generación de valor público.</t>
  </si>
  <si>
    <t xml:space="preserve">- Cambios internos (administrativos y rotación de personal) que impacta la continuidad en la implementación de los modelos y la asistencia técnica
- Falta de seguimiento a la adecuada y oportuna ejecución del plan de trabajo
- Planificación inadecuada de las orientaciones para las entidades
</t>
  </si>
  <si>
    <t xml:space="preserve">- Desconocimiento de las demás entidades distritales, sobre las particularidades de la generación de valor público.
- Falta de continuidad en los programas y proyectos entre administraciones
- Limitantes en la información para la toma de decisiones frente a la generación de valor público
</t>
  </si>
  <si>
    <t xml:space="preserve">- Imagen institucional perjudicada ante las otras entidades del distrito debido al desarrollo de estrategias que no apliquen a todas las entidades o no generen valor agregado a las mismas.
- Incumplimiento en las metas y objetivos institucionales.
- Generación de reprocesos en las entidades y organismos por falta de articulación entre las entidades líderes de políticas
</t>
  </si>
  <si>
    <t>Posibilidad de afectación reputacional por  inadecuada implementación del modelo de medición de generación de valor público en el distrito capital debido a errores (fallas o deficiencias) en su diseño y/o fuentes de información</t>
  </si>
  <si>
    <t xml:space="preserve">- Limitantes en la información para  el diseño del modelo y la toma de decisiones frente a la generación de valor público
- Cambios internos (administrativos y rotación de personal) que impacta la continuidad en la implementación ddel modelo de medición
- Falencias u omisiones al momento de definir el modelo de medición 
- Dificultades en la transferencia de conocimiento entre los servidores que se vinculan y retiran de la entidad.
- Debilidades en la actualización de instrumentos y métodos para la medición de valor publico
</t>
  </si>
  <si>
    <t xml:space="preserve">- Dificultades en la participación de las entidades en la implementación del modelo
- Falta de continuidad en los programas y proyectos entre administraciones
</t>
  </si>
  <si>
    <t xml:space="preserve">- Imagen institucional perjudicada ante las otras entidades del distrito debido a falencias en el modelo de medición de valor público 
- Afectación en la generación de valor público por parte de las entidades distritales por la inadecuada implementación de la medición.  
</t>
  </si>
  <si>
    <t>- Reportar el riesgo materializado de Posibilidad de afectación reputacional por  inadecuada implementación del modelo de medición de generación de valor público en el distrito capital debido a errores (fallas o deficiencias) en su diseño y/o fuentes de información en el informe de monitoreo a la Oficina Asesora de Planeación.
- Revisar y/o establecer ajustes en los productos de cada una de  las metas, en el marco del procedimiento 4202000-PR-348 Formulación, programación y seguimiento a los proyectos de inversión
- Actualizar el riesgo Posibilidad de afectación reputacional por  inadecuada implementación del modelo de medición de generación de valor público en el distrito capital debido a errores (fallas o deficiencias) en su diseño y/o fuentes de información</t>
  </si>
  <si>
    <t>- Reporte de monitoreo indicando la materialización del riesgo de Posibilidad de afectación reputacional por  inadecuada implementación del modelo de medición de generación de valor público en el distrito capital debido a errores (fallas o deficiencias) en su diseño y/o fuentes de información
- Solicitud de modificación a la Oficina Asesora de planeación.
- Riesgo de Posibilidad de afectación reputacional por  inadecuada implementación del modelo de medición de generación de valor público en el distrito capital debido a errores (fallas o deficiencias) en su diseño y/o fuentes de información, actualizado.</t>
  </si>
  <si>
    <t>8112 Fortalecimiento de la internacionalización de Bogotá D.C.</t>
  </si>
  <si>
    <t>Fortalecer el ecosistema de innovación pública en Bogotá para generar mayor valor público</t>
  </si>
  <si>
    <t xml:space="preserve">- Dificultad en la articulación y gestión del conocimiento del ecosistema de innovación pública de Bogotá
- Bajo número de entidades con laboratorios y unidades de innovación pública
- Bajo nivel de cultura de innovación en las entidades distritales y los servidores públicos
</t>
  </si>
  <si>
    <t xml:space="preserve">- Cambios en equipos directivos y/o equipos de trabajo de las entidades del distrito
- Falta de interés para el trabajo en temas de innovación por parte de grupos de valor y de interés
</t>
  </si>
  <si>
    <t xml:space="preserve">- Incumplimiento en las metas propuestas en el proyecto de inversión
- Menores asignaciones presupuestales por la no ejecución del presupuesto asignado al proyecto
- Pérdida de credibilidad y de confianza que dificulte el fortalecimiento del ecocisistema de innovación pública
-  Desviaciones de los objetivos, alcance y cronograma del proyecto
</t>
  </si>
  <si>
    <t>El riesgo pasa de una zona alta a ubicarse en una zona moderada luego de aplicar los controles establecidos y ante su materialización podrian disminuirse los efectos aplicando las acciones de contingencia.</t>
  </si>
  <si>
    <t>8117 Fortalecimiento del Ecosistema de Innovación Pública de Bogotá para mejorar la confianza ciudadana, el valor público y el gobierno colaborativo en Bogotá D.C.</t>
  </si>
  <si>
    <t xml:space="preserve">- Cambios en equipos en las entidades
- Falta de presupuesto para el desarrollo de los prototipos
</t>
  </si>
  <si>
    <t xml:space="preserve">- Cambio de administraciones 
</t>
  </si>
  <si>
    <t xml:space="preserve">- Incumplimiento de metas
- Insatisfacción por parte de las entidades públicas
- Insatisfacción de la ciudadanía
</t>
  </si>
  <si>
    <t xml:space="preserve">- Revisar y ajustar de ser necesario la matriz de seguimiento de proyectos de innovación dentro de la metodología Tejido IBO.
</t>
  </si>
  <si>
    <t xml:space="preserve">- Evidencia de reunión de revisión de la matriz de seguimiento a proyectos de innovación.
Matriz de de seguimiento de proyectos de innovación dentro de la metodología Tejido IBO actualizada si aplica.
</t>
  </si>
  <si>
    <t xml:space="preserve">- El tipo de formación en temas de innovación es más teórica que práctica, no ajustándose a la realidad y al contexto de los servidores públicos
- Falta de compromiso por parte de directivos con relación a formación y generación de capacidades en innovación pública
- Bajas capacidades institucionales y de los servidores públicos para el desarrollo de innovaciones para retos públicos
</t>
  </si>
  <si>
    <t xml:space="preserve">- Falta de coordinación entre las partes interesadas y responsables de la generación de capacidades en innovación de servidores públicos
</t>
  </si>
  <si>
    <t xml:space="preserve">- Perdida de recursos en formación que se diseña para servidores públicos
- Se diseñan soluciones a problemas públicos sin tener en cuenta a los ciudadanos
- Incumplimiento a las metas y planes institucionales
</t>
  </si>
  <si>
    <t>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t>
  </si>
  <si>
    <t>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t>
  </si>
  <si>
    <t>Fase: (componente-producto): Servicio de gestión documental a entidades públicas y privadas del orden nacional y/o territorial
Servicios de preservación del patrimonio bibliográfico y documental
Servicio de divulgación y publicación del Patrimonio cultural</t>
  </si>
  <si>
    <t xml:space="preserve">- Falta articulación entre las diferentes herramientas en las que están contenidos los productos y servicios.
- Desconocimiento y fallas de articulación de sistemas, lenguajes y herramientas, fallas inesperadas, sobre carga de plataformas. 
- No existe una apropiación frente a la cultura de la gestión documental por parte de los servidores públicos y demás personas involucradas con la entidad.
</t>
  </si>
  <si>
    <t>Se determina un nivel de probabilidad muy baja (1) de riesgo inherente  debido a que a los resultados frente a la prestación de los servicios y la entrega de productos han sido favorables de acuerdo con la evaluación por parte de los grupos de valor.  El impacto Leve (1) obedece a que no se ha presentado afectación significativa a la imagen de la entidad. En consecuencia la zona resultante es Bajo.</t>
  </si>
  <si>
    <t>Se determina un nivel de probabilidad muy baja (1) de riesgo residual debido a que a los controles definidos para la prestación de los servicios son efectivos.  El impacto Leve (1) obedece a una afectación insignificante en la imagen de la entidad. En consecuencia la zona resultante es Bajo.</t>
  </si>
  <si>
    <t>﻿Subsecretario de Fortalecimiento Institucional</t>
  </si>
  <si>
    <t xml:space="preserve">- Pérdida de credibilidad y de confianza que dificulte el ejercicio de las funciones de la Secretaría General.
- Recorte de recursos financieros que impiden las ejecución de metas establecidas en el cuatrienio.
</t>
  </si>
  <si>
    <t xml:space="preserve">- Incumplimiento en las metas propuestas en el proyecto de inversión
- Menores asignaciones presupuestales por la no ejecución del presupuesto asignado al proyecto
</t>
  </si>
  <si>
    <t>- ﻿Subsecretario de Fortalecimiento Institucional
- Gerente del Proyecto
- Gerente del Proyecto
- ﻿Subsecretario de Fortalecimiento Institucional</t>
  </si>
  <si>
    <t>Gestionar el mantenimiento de bienes muebles e inmuebles
Fase Proyecto: Actividad (Meta): Realizar el mantenimiento al 100% de las sedes de la Secretaría General de la Alcaldía Mayor de Bogotá.</t>
  </si>
  <si>
    <t>Probabilidad Alta porque hemos recibido solicitudes de entes de control frente a condiciones de seguiridad y accesibilidad  y un impacto moderado por posibles reclamaciones o quejas de los usuarios que podrían implicar una denuncia ante los entes reguladores.</t>
  </si>
  <si>
    <t>El riesgo se ubica en zona moderada,  teniendo en cuenta que existe una alta posibilidad  que suceda y que puede interrrumpir las actividades del proyecto, por lo anterior se deben formular acciones para mitigar su ocurrencia.</t>
  </si>
  <si>
    <t>8098 Optimización de la gestión integral de la Secretaría General de la Alcaldía Mayor de Bogotá D.C.</t>
  </si>
  <si>
    <t>Subsecretario(a) de Servicio a la Ciudadanía y Jefe de Oficina de Alta Consejería Distrital de Tecnologías de Información y Comunicaciones –TIC</t>
  </si>
  <si>
    <t>Oficina de Consejería Distrital de Tecnologías de Información y Comunicaciones –TIC</t>
  </si>
  <si>
    <t>- Reportar el riesgo materializado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en el informe de monitoreo a la Oficina Asesora de Planeación.
- Identificar las causas de porque se incumplió  la gestión de la asesoría y/o ejecución de un proyecto
- Ajustar el plan de trabajo con los tiempos en que se cumplirá el proyecto
- Actualizar el riesgo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t>
  </si>
  <si>
    <t>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t>
  </si>
  <si>
    <t>La valoración del riesgo antes de control quedó en escala de probabilidad "MUY BAJA" y continúa de impacto MENOR toda vez que afecta los aspectos: financiero bajo, indisponibilidad de la información lo que lo continúa ubicando al riesgo en zona resultante  BAJO. (2,1)</t>
  </si>
  <si>
    <t>8129 Optimización del servicio a la ciudadanía para aumentar la confianza en la administración distrital de Bogotá D.C.</t>
  </si>
  <si>
    <t>8094 Fortalecimiento de capacidades institucionales y de la sociedad civil para la implementación del acuerdo de paz, la memoria, y los derechos de las víctimas del conflicto armado en Bogotá D.C</t>
  </si>
  <si>
    <t xml:space="preserve">31/03/2025
</t>
  </si>
  <si>
    <t>Gestionar requerimientos, necesidades y/o solicitudes tecnológicas
Fase (Actividad-Meta): Actualizar el 80% de la infraestructura tecnológica obsoleta de la Secretaría General de la Alcaldía Mayor de Bogotá, con el fin de atender adecuadamente las necesidades de la Entidad</t>
  </si>
  <si>
    <t xml:space="preserve">Posibilidad de afectación reputacional por baja disponibilidad de los servicios tecnológicos, debido a errores (fallas o deficiencias) en la administración y gestión de los recursos de infraestructura tecnológica </t>
  </si>
  <si>
    <t xml:space="preserve">- Falla daño en los equipos de computo que soportan la información de misión critica de la entidad, que podría causar pérdida de información.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Ataques ciberneticos y perdida de informacion
</t>
  </si>
  <si>
    <t xml:space="preserve">-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riesgo Posibilidad de afectación reputacional por baja disponibilidad de los servicios tecnológicos, debido a errores (fallas o deficiencias) en la administración y gestión de los recursos de infraestructura tecnológica </t>
  </si>
  <si>
    <t>-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  Documentación y soportes del proceso de contingencia
- Riesgo de Posibilidad de afectación reputacional por baja disponibilidad de los servicios tecnológicos, debido a errores (fallas o deficiencias) en la administración y gestión de los recursos de infraestructura tecnológica , actualizado.</t>
  </si>
  <si>
    <t>8111 Fortalecimiento de la gestión y articulación institucional para la generación de valor público en Bogotá D.C</t>
  </si>
  <si>
    <t>Fortalecer la gestión y articulación institucional para la generación de valor público por parte de la Administración Distrital</t>
  </si>
  <si>
    <t>1. Fortalecer las mediciones de gestión y desempeño para establecer los resultados del distrito en generación de valor público
2. Fortalecer la capacidad institucional para la generación de valor público</t>
  </si>
  <si>
    <t>Subsecretaria Distrital de Fortalecimiento Insitucional</t>
  </si>
  <si>
    <t>7. Fortalecer las capacidades institucionales para la implementación de las políticas de gestión y desempeño con el fin de generar valor público, contribuir a la solución de los retos de ciudad y promover la participación ciudadana.</t>
  </si>
  <si>
    <t xml:space="preserve">8. Trabajo decente y crecimiento económico
16. Paz, justicia e instituciones sólidas
</t>
  </si>
  <si>
    <t>Se determina un nivel de probabilidad (1)  muy baja, de riesgo inherente teniendo en cuenta que excepcionalmente ocurriria un incumplimiento.  El impacto (2) menor, obedece a que de presentarse se generaría, insatisfacción en usuarios a nivel distrital. En consecuencia la zona resultante antes de controles se encuentra en la escala de Bajo.</t>
  </si>
  <si>
    <t>Se determina un nivel de probabilidad (1) Muy baja de riesgo residual,   debido a  la existencia de instancias de seguimiento establecidas.  El impacto Menor (2) obedece a que podría presentarse insatisfacción de algunos usuarios en las entidades distritales. En consecuencia la zona de riesgo resultante, se encuentra en escala de impacto Bajo</t>
  </si>
  <si>
    <t>- Reportar el riesgo materializado de Posibilidad de afectación reputacional por no lograr fortalecer la gestión y articulación institucional, debido a errores (fallas deficiencias) al planificar e implementar acciones para orientar a las entidades distritales en la generación de valor público. en el informe de monitoreo a la Oficina Asesora de Planeación.
- Revisar y establecer cambios en planes o modelos, conel fin de subsanar las desviaciones  encontradas enel marco del procedimiento 4202000-PR-348 Formulación, programación y seguimiento a los proyectos de inversión
- Actualizar el riesgo Posibilidad de afectación reputacional por no lograr fortalecer la gestión y articulación institucional, debido a errores (fallas deficiencias) al planificar e implementar acciones para orientar a las entidades distritales en la generación de valor público.</t>
  </si>
  <si>
    <t>- Dirección Distrital de Desarrollo Institucional
- Director(a) de Desarrollo Institucional 
- Dirección Distrital de Desarrollo Institucional</t>
  </si>
  <si>
    <t>- Reporte de monitoreo indicando la materialización del riesgo de Posibilidad de afectación reputacional por no lograr fortalecer la gestión y articulación institucional, debido a errores (fallas deficiencias) al planificar e implementar acciones para orientar a las entidades distritales en la generación de valor público.
- Solicitud de modificación presentada a la Oficina Asesora de planeación
- Riesgo de Posibilidad de afectación reputacional por no lograr fortalecer la gestión y articulación institucional, debido a errores (fallas deficiencias) al planificar e implementar acciones para orientar a las entidades distritales en la generación de valor público., actualizado.</t>
  </si>
  <si>
    <t xml:space="preserve">Identificación del riesgo
Evaluación de controles
</t>
  </si>
  <si>
    <t xml:space="preserve">Se revisó y se ajusto el número de controles efectivos y en funcionamiento. 
Se actualizó objetivo estratégico conforme a ls nueva Plataforma Estratégica adoptada mediente Resolución  630 de 2024
</t>
  </si>
  <si>
    <t>Se determina un nivel de probabilidad (2) Baja; de riesgo inherente,  debido a que  la implementación del modelo no impacta directamente en el desempeño de las entidades. El impacto Menor (2) obedece a que, al presentarse afectaría la imagen institucional en algunos usuarios de las entidades distritales. En consecuencia la zona resultante es Moderado</t>
  </si>
  <si>
    <t>Se determina un nivel de probabilidad de riesgo residual  baja (2),  debido a que los controles definidos evitan desviaciones en  la implementación del modelo. El impacto Menor (2) obedece a que, al presentarse, afectaría la imagen institucional de  algunos usuarios de las entidades distritales. En consecuencia la zona resultante después de controles se encuentra en escala de impacto Moderado.</t>
  </si>
  <si>
    <t xml:space="preserve">- Realizar análisis e intercambio de conocimientos con expertos temáticos (academia, entidades expertas en manejo de datos, entre otros) como retroalimentación, para fortalecer la implementación del modelo de medición propuesto
</t>
  </si>
  <si>
    <t xml:space="preserve">- Director Técnico de la Dirección Distrital de Desarrollo Institucional
</t>
  </si>
  <si>
    <t xml:space="preserve">- Memorias de las jornadas con expertos y listados de asistencia
</t>
  </si>
  <si>
    <t xml:space="preserve">31/12/2025
</t>
  </si>
  <si>
    <t>- Dirección Distrital de Desarrollo Institucional
- Director(a) de Desarrollo Institucional
Subsecretaría Distrital de Fortalecimiento Institucional
- Dirección Distrital de Desarrollo Institucional</t>
  </si>
  <si>
    <t>Se revisó y se ajusto el número de controles efectivos y en funcionamiento. 
Se actualizó objetivo estratégico de ls nueva Plataforma Estratégica adoptada mediente Resolución  630 de 2024</t>
  </si>
  <si>
    <t xml:space="preserve">Posibilidad de afectación reputacional por incumplimiento en la ejecución de las actividades del proyecto debido a (errores, fallas o deficiencias) en el  seguimiento del avance y cumplimiento de las metas.
</t>
  </si>
  <si>
    <t xml:space="preserve">- Cambios internos (administrativos y rotación de personal) que impacta la continuidad en la implementación de los modelos y la asistencia técnica
- Falencias en la intervención para el aumento de capacidades institucionales
- Dificultades en la identificación de brechas interinstitucionales
</t>
  </si>
  <si>
    <t xml:space="preserve">- Dificultades en la coordinación entre entidades y organismos distritales, así como la articulación con Entidades del orden nacional
- Pérdida de credibilidad y de confianza que dificulte el ejercicio de la implementación de lineamientos.
</t>
  </si>
  <si>
    <t xml:space="preserve">- Imagen institucional perjudicada ante las otras entidades del distrito debido a falencias en el modelo de medición de valor público 
</t>
  </si>
  <si>
    <t>Se determina un nivel de probabilidad (1)  muy baja de riesgo inherente,  debido debido a  la existencia de instancias de seguimiento establecidas. El impacto Menor (2) obedece a que, al presentarse su materialización se afectaría la imagen institucional de algunos usuarios en las entidades distritales. En consecuencia la zona resultante se encuentra como Bajo</t>
  </si>
  <si>
    <t xml:space="preserve">Se determina un nivel de probabilidad de riesgo residual  muy baja(1) debido a que los controles  definidos evitan desviaciones en la implementación del plan de trabajo. El impacto Menor (2) obedece a que, al presentarse su materialización se afectaría la imágen institucional en algunos de los usuarios de las entidades distritales. En consecuencia, la zona resultante después de controles es bajo. </t>
  </si>
  <si>
    <t>Evitar</t>
  </si>
  <si>
    <t xml:space="preserve">- Reportar el riesgo materializado de Posibilidad de afectación reputacional por incumplimiento en la ejecución de las actividades del proyecto debido a (errores, fallas o deficiencias) en el  seguimiento del avance y cumplimiento de las metas.
 en el informe de monitoreo a la Oficina Asesora de Planeación.
- Revisar y/o establecer ajustes en los productos de cada una de  las metas, en el marco del procedimiento 4202000-PR-348 Formulación, programación y seguimiento a los proyectos de inversión
- Actualizar el riesgo Posibilidad de afectación reputacional por incumplimiento en la ejecución de las actividades del proyecto debido a (errores, fallas o deficiencias) en el  seguimiento del avance y cumplimiento de las metas.
</t>
  </si>
  <si>
    <t>- Dirección Distrital de Desarrollo Institucional
- Director(a) de Desarrollo Institucional
Gerente del Proyecto
- Dirección Distrital de Desarrollo Institucional</t>
  </si>
  <si>
    <t>- Reporte de monitoreo indicando la materialización del riesgo de Posibilidad de afectación reputacional por incumplimiento en la ejecución de las actividades del proyecto debido a (errores, fallas o deficiencias) en el  seguimiento del avance y cumplimiento de las metas.
- Solicitud de modificación a la Oficina Asesora de planeación.
- Riesgo de Posibilidad de afectación reputacional por incumplimiento en la ejecución de las actividades del proyecto debido a (errores, fallas o deficiencias) en el  seguimiento del avance y cumplimiento de las metas.
, actualizado.</t>
  </si>
  <si>
    <t>Se incluye Objetivo estratégico de la nueva Plataforma Estratégica adoptada mediente Resolución  630 de 2024
Se eliminó control detectivo</t>
  </si>
  <si>
    <t>Oficina de Control Disciplinario Interno, Oficina Jurídica, Despacho de la Secretaría General.</t>
  </si>
  <si>
    <t>Oficina de Control Disciplinario Interno.</t>
  </si>
  <si>
    <t>Oficina de Control Disciplinario Interno, Oficina Jurídica y Despacho de la Secretaría General.</t>
  </si>
  <si>
    <t>Dirección e Contratación</t>
  </si>
  <si>
    <t xml:space="preserve">Subdirección de Servicios Administativos, Oficina Consejería Distrital de Paz, Víctimas y Reconciliación. </t>
  </si>
  <si>
    <t>Oficina Consejería Distrial de Paz, Víctimas y Reconciliación</t>
  </si>
  <si>
    <t>1. Consolidar una cultura de innovación en las entidades distritales y los servidores públicos
2. Mejorar las capacidades de los servidores públicos para el desarrollo de innovaciones para retos públicos
3. Aumentar el diseño de soluciones innovadoras para retos públicos</t>
  </si>
  <si>
    <t>Asistencia técnica</t>
  </si>
  <si>
    <t>Fase: Propósito (Objetivo General): Fortalecer el ecosistema de innovación pública en Bogotá para generar mayor valor público</t>
  </si>
  <si>
    <t xml:space="preserve">6. Fortalecer los procesos de innovación pública en las entidades distritales mediante la facilitación de habilitadores, el desarrollo de capacidades en intraemprendimiento, el trabajo colaborativo y la articulación entre actores públicos y privados. </t>
  </si>
  <si>
    <t>4. Educación de calidad
9. Industria, innovación e infraestructura
16. Paz, justicia e instituciones sólidas</t>
  </si>
  <si>
    <t>Se determina un nivel de probabilidad (2) baja de riesgo inherente  pues el propósito depende de la articulación para el desarrollo de acciones que fortalezcan la innovación pública.  El impacto (2) menor obedece a que se vería afectada la imagen institucional localmente. En consencuencia la zona resultante del riesgo es "Moderado"</t>
  </si>
  <si>
    <t>El riesgo pasa de una zona moderda a ubicarse en una zona baja luego de aplicar los controles establecidos y ante su materialización podrian disminuirse los efectos aplicando las acciones de contingencia.</t>
  </si>
  <si>
    <t>- Reportar el riesgo materializado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en el informe de monitoreo a la Oficina Asesora de Planeación.
- Diseñar plan de acción de acompañamiento y recomendaciones con las entidades que no pudieron cumplir las metas por falta de articulación.
- Revisar y/o establecer cambios en las estrategias con  el fin de subsanar las desviaciones encontradas, en el marco del procedimiento 4202000-PR-348 Formulación, programación y seguimiento a los proyectos de inversión
- Verificar el avance físico en magnitud y presupuesto de las metas del proyectos de inversión y procederán a actualizar los planes, alcances o estrategias que correspondan para garantizar el cumplimiento de las metas.
- Actualizar el riesgo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t>
  </si>
  <si>
    <t>- Reporte de monitoreo indicando la materialización del riesgo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 Plan de acción de acompañamiento y recomedaciones.
- Evidencia de reunión de revisión de las estrategias.
- Memorando Solicitud de ajustes en la programación
Formato de Modificación de Plan de Acción 4202000-FT-1320
- Riesgo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actualizado.</t>
  </si>
  <si>
    <t>1, Ajuste del DOFA
2, Cambio del Objetivo Estratégico, conforme a la nueva plataforma estratégica adoptada medianre Resolución 630 de 2024
3. Cambio en calificación de probabilidad de Muy a alta a Bajo
4. Se ajustaron  los controles del riesgo
4. Cambio de la calificacción despúes de controles
5. Incluisión de medidas de contingencia conforme con los controles correctivos</t>
  </si>
  <si>
    <t xml:space="preserve">Se determina un nivel de probabilidad (3) media de riesgo inherente teniendo en cuenta que se podría presentar en el 60% de las circunstancias. El impacto (4) mayor  obedece a que afectaría los retos estratégicos de ciudad. </t>
  </si>
  <si>
    <t xml:space="preserve">- Subsecretaría de Fortalecimiento Institucional
</t>
  </si>
  <si>
    <t xml:space="preserve">01/03/2025
</t>
  </si>
  <si>
    <t>- Reporte de monitoreo indicando la materialización del riesgo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 Evidencia de reunión que relacione las recomendaciones para el cumplimiento de los tiempos y objetivos en el marco del desarrollo de prototipos.
- Riesgo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actualizado.</t>
  </si>
  <si>
    <t xml:space="preserve">1. Ajuste del DOFA
2. Cambio del Objetivo Estratégico, conforme a la nueva plataforma estratégica adoptada medianre Resolución 630 de 2024
3. Se ajustaron  los controles del riesgo
</t>
  </si>
  <si>
    <t>Posibilidad de afectación económica (o presupuestal) por falta de apropiación por parte del talento humano frente a los contenidos de formación y capacitación en temas de intraemprendimiento debido a que estos no están diseñados a la realidad del contexto institucional.</t>
  </si>
  <si>
    <t xml:space="preserve">Se determina un nivel de probabilidad (3) media de riesgo inherente se presenta una posibilidad media de que se presente la falta de apropiación por parte del talento humano frente a los contenidos de formación y capacitación en temas de intraemprendimiento.  El impacto (1) leve obedece a que al presentarse no afectaría la operación de la entidad. </t>
  </si>
  <si>
    <t>El riesgo pasa de una zona moderada a ubicarse en una zona baja luego de aplicar los controles establecidos y ante su materialización podrian disminuirse los efectos aplicando las acciones de contingencia.</t>
  </si>
  <si>
    <t>- Reporte de monitoreo indicando la materialización del riesgo de Posibilidad de afectación económica (o presupuestal) por falta de apropiación por parte del talento humano frente a los contenidos de formación y capacitación en temas de intraemprendimiento debido a que estos no están diseñados a la realidad del contexto institucional.
- Evidencia de reunión que relacione las recomendaciones las acciones de mejora para la apropiación adecuada de los contenidos en intraemprendimeinto por parte de los servidores públicos.
- Riesgo de Posibilidad de afectación económica (o presupuestal) por falta de apropiación por parte del talento humano frente a los contenidos de formación y capacitación en temas de intraemprendimiento debido a que estos no están diseñados a la realidad del contexto institucional., actualizado.</t>
  </si>
  <si>
    <t>1, Ajuste del DOFA
2, Cambio del Objetivo Estratégico.
3.Cambio del Objetivo Estratégico, conforme a la nueva plataforma estratégica adoptada medianre Resolución 630 de 2024
4. Se ajustaron  los controles del riesgo
5. Cambio de la calificacción despúes de controles</t>
  </si>
  <si>
    <t>8118 Fortalecimiento del acceso y difusión de la memoria histórica y del patrimonio documental de Bogotá D.C.</t>
  </si>
  <si>
    <t>Incrementar la disponibilidad del patrimonio documental para facilitar a la ciudadanía el acceso y la consulta de la memoria e historia de Bogotá</t>
  </si>
  <si>
    <t>1. Fortalecer el Sistema Distrital de Archivos para mejorar el acceso a la información de carácter documental en el Distrito.
2. Fortalecer la gestión del patrimonio documental para mejorar la conservación, preservación y difusión de la memoria y la historia del Distrito.
3. Fortalecer la prestación de los servicios de la Imprenta Distrital.</t>
  </si>
  <si>
    <t>Posibilidad de afectación reputacional por pérdida de confianza de las grupos de valor y partes Interesadas , debido a Errores (fallas o deficiencias) en las condiciones y entrega  de los productos y servicios del proyecto.</t>
  </si>
  <si>
    <t xml:space="preserve">- Fallas en las comunicaciones. 
- Constante actualización de directrices Nacionales y Distritales que no surten suficientes procesos de socialización. 
- No existe una apropiación frente a la cultura de la gestión documental por parte de los servidores públicos y demás personas involucradas con la entidad.
</t>
  </si>
  <si>
    <t xml:space="preserve">9. Promover la apropiación y uso social del patrimonio documental del Distrito Capital, a través de su protección, conservación, adecuada gestión y fácil acceso por parte de la ciudadanía. </t>
  </si>
  <si>
    <t>- Publicación de actos o documentos administrativos en el Registro Distrital (Trámite)
- Consulta del Registro Distrital (Consulta)
- Impresión de artes gráficas para las entidades del Distrito Capital (OPA)</t>
  </si>
  <si>
    <t>8. Trabajo decente y crecimiento económico
10. Reducción de las desigualdades
16. Paz, justicia e instituciones sólidas</t>
  </si>
  <si>
    <t>- Reportar el riesgo materializado de Posibilidad de afectación reputacional por pérdida de confianza de las grupos de valor y partes Interesadas , debido a Errores (fallas o deficiencias) en las condiciones y entrega  de los productos y servicios del proyecto. en el informe de monitoreo a la Oficina Asesora de Planeación.
- Revisar y/o establecer ajustes en los productos de cada una de  las metas, en el marco del procedimiento 4202000-PR-348 Formulación, programación y seguimiento a los proyectos de inversión
- Verificar el avance físico en magnitud  de las metas del proyecto  de inversión y procederán a actualizar los  alcances de productos definidos en cada una de las  metas,  enmarcados en la funciones de los Subcomités de autocontrol
- Actualizar el riesgo Posibilidad de afectación reputacional por pérdida de confianza de las grupos de valor y partes Interesadas , debido a Errores (fallas o deficiencias) en las condiciones y entrega  de los productos y servicios del proyecto.</t>
  </si>
  <si>
    <t>- Reporte de monitoreo indicando la materialización del riesgo de Posibilidad de afectación reputacional por pérdida de confianza de las grupos de valor y partes Interesadas , debido a Errores (fallas o deficiencias) en las condiciones y entrega  de los productos y servicios del proyecto.
- Modificación a la programación del proyecto - Hoja de Vida de meta o indicado
- Modificación a la programación del proyecto - Hoja de Vida de meta o indicado
- Riesgo de Posibilidad de afectación reputacional por pérdida de confianza de las grupos de valor y partes Interesadas , debido a Errores (fallas o deficiencias) en las condiciones y entrega  de los productos y servicios del proyecto., actualizado.</t>
  </si>
  <si>
    <t xml:space="preserve">Se actualiza DOFA del proyecto de inversión. Se actualiza objetivo estratégico de acuerdo con la nueva plataforma estratégica de la Secretaría General adoptada mediante la Resolución 630 de 2024. </t>
  </si>
  <si>
    <t>Fase (actividad - meta):
1.Actualizar 1 Sistema Interno de Gestión Documental y Archivos - SIGA.
2.Implementar 1 estrategia para fortalecer la gestión documental y administración de archivos en las entidades del Distrito.
3.Poner en servicio 100.000 unidades documentales para mejorar el servicio de acceso a la ciudadanía y consulta de la memoria e historia del Distrito de Bogotá.
4.Fortalecer 1 Sistema Integrado de Conservación para aumentar la capacidad tecnológica y física en conservación y preservación documental.
5.Implementar 1 estrategia de investigación para el posicionamiento, promoción y difusión del patrimonio documental, la memoria e historia de Bogotá
6.Implementar 1 estrategia para fortalecer los servicios de la Imprenta Distrital</t>
  </si>
  <si>
    <t>Posibilidad de afectación reputacional por incumplimiento en la ejecución de las actividades del proyecto, debido a Errores (fallas o deficiencias) en la planeación operativa y seguimiento de las metas establecidas</t>
  </si>
  <si>
    <t>- Reportar el riesgo materializado de Posibilidad de afectación reputacional por incumplimiento en la ejecución de las actividades del proyecto, debido a Errores (fallas o deficiencias) en la planeación operativa y seguimiento de las metas establecidas en el informe de monitoreo a la Oficina Asesora de Planeación.
-  Revisar y/o establecer ajustes en los productos de cada una de  las metas, en el marco del procedimiento 4202000-PR-348 Formulación, programación y seguimiento a los proyectos de inversión.
- Verificar el avance físico en magnitud  de las metas del proyecto  de inversión y procederán a actualizar los  alcances de productos definidos en cada una de las  metas,  enmarcados en la funciones de los Subcomités de autocontrol.
- Actualizar el riesgo Posibilidad de afectación reputacional por incumplimiento en la ejecución de las actividades del proyecto, debido a Errores (fallas o deficiencias) en la planeación operativa y seguimiento de las metas establecidas</t>
  </si>
  <si>
    <t>- Reporte de monitoreo indicando la materialización del riesgo de Posibilidad de afectación reputacional por incumplimiento en la ejecución de las actividades del proyecto, debido a Errores (fallas o deficiencias) en la planeación operativa y seguimiento de las metas establecidas
- Modificación a la programación del proyecto - Hoja de Vida de meta o indicado
- Modificación a la programación del proyecto - Hoja de Vida de meta o indicado
- Riesgo de Posibilidad de afectación reputacional por incumplimiento en la ejecución de las actividades del proyecto, debido a Errores (fallas o deficiencias) en la planeación operativa y seguimiento de las metas establecidas, actualizado.</t>
  </si>
  <si>
    <t>- Subsecretaría Distrital de Fortalecimiento Institucional
- Subsecretaría Distrital de Fortalecimeinto Institucional
- Subsecretaría Distrital de Fortalecimeinto Institucional
- Subsecretaría Distrital de Fortalecimeinto Institucional
- Subsecretaría Distrital de Fortalecimiento Institucional</t>
  </si>
  <si>
    <t>- Reportar el riesgo materializado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en el informe de monitoreo a la Oficina Asesora de Planeación.
- Realizar reunión de la Subsecretaría Distrital de Fortalecimiento Institucional, IBO y las entidades relacionadas con el desarrollo de los prototipos  para tomar acciones pertinentes con relación al cumplimiento de los tiempos y productos establecidos.
- Actualizar el riesgo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t>
  </si>
  <si>
    <t>- Subsecretaría Distrital de Fortalecimiento Institucional
- Subsecretaría Distrital de Fortalecimiento Institucional
- Subsecretaría Distrital de Fortalecimiento Institucional</t>
  </si>
  <si>
    <t>- Reportar el riesgo materializado de Posibilidad de afectación económica (o presupuestal) por falta de apropiación por parte del talento humano frente a los contenidos de formación y capacitación en temas de intraemprendimiento debido a que estos no están diseñados a la realidad del contexto institucional. en el informe de monitoreo a la Oficina Asesora de Planeación.
- Realizar reunión de la Subsecretaría Distrital de Fortalecimiento Institucional, IBO para analizar contenidos y resultados con el fin de implementar acciones de mejora para la apropiación adecuada de los contenidos en intraemprendimeinto por parte de los servidores públicos
- Actualizar el riesgo Posibilidad de afectación económica (o presupuestal) por falta de apropiación por parte del talento humano frente a los contenidos de formación y capacitación en temas de intraemprendimiento debido a que estos no están diseñados a la realidad del contexto institucional.</t>
  </si>
  <si>
    <t>Fase: Actividad (Meta): Desarrollar 6 procesos de innovación aplicando la metodología de innovación "Tejido iBO" basados en la participación ciudadana, co-creación y experimentación</t>
  </si>
  <si>
    <t>Fase: Componente (Producto) Servicio de Asistencia Técnica</t>
  </si>
  <si>
    <t>Fase (Componente - Producto): Servicio de Implementación Sistemas de Gestión</t>
  </si>
  <si>
    <t xml:space="preserve">Fase (Propósito - Objetivo General): Fortalecer la gestión y articulación institucional para la generación de valor público por parte de la Administración Distrital	</t>
  </si>
  <si>
    <t>Fase (Actividad - Meta): Implementar un (1) servicio de asistencia técnica integral para el mejoramiento de la gestión y el desempeño en la administración distrital orientado a la solución de los retos de ciudad</t>
  </si>
  <si>
    <t>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t>
  </si>
  <si>
    <t>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t>
  </si>
  <si>
    <t>Jefe Oficina de Control Disciplinario Interno y Jefe Oficina Jurídica</t>
  </si>
  <si>
    <t>Adelantar los procesos disciplinarios en etapa de instrucción</t>
  </si>
  <si>
    <t xml:space="preserve">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t>
  </si>
  <si>
    <t xml:space="preserve">- Equipos tecnológicos obsoletos que generar dificultad en la ejecución de las actividades que desarrolla la entidad.
- Desconocimiento de la norma.
- Los expedientes no cuentan con la custodia adecuada y/o descuido de los/as servidores/as en el manejo de información reservada.
</t>
  </si>
  <si>
    <t xml:space="preserve">- Ataques informáticos a la Infraestructura de la entidad.
- Presiones o motivaciones individuales, sociales o colectivas que inciten a realizar conductas contrarias al deber ser.
- Presión o exigencias por parte de personas interesadas o motivación individual en el resultado del proceso disciplinario.
</t>
  </si>
  <si>
    <t xml:space="preserve">- Procesos disciplinarios por violación a reserva
- Pérdida de credibilidad, transparencia, confianza en el cumplimiento de la misión y tareas encomendadas, probidad en las instituciones del estado; ya sea a nivel nacional, distrital, distrital o institucional.
- Afectación atributo de confidencialidad
- Posible violación al principio de independencia de la autoridad disciplinaria, por eventual injerencia de terceros.
</t>
  </si>
  <si>
    <t>5. Fortalecer las capacidades institucionales para la implementación de las políticas de gestión y desempeño con el fin de generar valor público, contribuir a la solución de los retos de ciudad y promover la participación ciudadana</t>
  </si>
  <si>
    <t xml:space="preserve">El proceso estima que el riesgo se ubica en una zona moderado, debido a que la frecuencia con la que se realizó la actividad clave asociada al riesgo se presenta diariamente, es decir 365 veces al año. En la medida en que los expedientes son sustanciados de forma permanente. </t>
  </si>
  <si>
    <t>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t>
  </si>
  <si>
    <t xml:space="preserve">-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en el informe de monitoreo a la Oficina Asesora de Planeación.
- Adelantar las actuaciones disciplinarias en contra del funcionario que reveló la información reservada
- Reasignar el expediente disciplinario a otro profesional de la Oficina de Control Disciplinario Interno, con el fin de continuar con el proceso.
- Actualizar el riesgo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t>
  </si>
  <si>
    <t>- Oficina de Control Disciplinario Interno
- Jefe de la Oficina de Control Disciplinario Interno
- Jefe de la Oficina de Control Disciplinario Interno
- Oficina de Control Disciplinario Interno</t>
  </si>
  <si>
    <t>-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Auto de indagación previa o investigación disciplinaria en contra del funcionario que reveló la información reservada.
- Acta de reparto reasignando el expediente disciplinario a otro profesional.
-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actualizado.</t>
  </si>
  <si>
    <t>Se ajustó el DOFA del proceso.
Se Actualizó el objetivo estratégico, conforme a la nueva plataforma estratégica aprobada mediante Resolución 630 de 2024.</t>
  </si>
  <si>
    <t xml:space="preserve">Adelantar los procesos disciplinarios en etapa de intruccióny juzgamiento. </t>
  </si>
  <si>
    <t>Posibilidad de afectación reputacional por sanción de un ente de control u otro ente regulador en materia disciplinaria, debido a la toma de decisiones ajustadas a intereses propios o de terceros en el trámite de procesos disciplinarios.</t>
  </si>
  <si>
    <t xml:space="preserve">Oficina de Control Disciplinario Interno / Oficina Jurídica / Despacho de la Secretaría General </t>
  </si>
  <si>
    <t xml:space="preserve">- Acciones u omisiones de quienes intervienen en el proceso de control disciplinario interno. 
</t>
  </si>
  <si>
    <t xml:space="preserve">- Personas ajenas a quienes intervienen en el proceso que tienen intereses directos o indirectos en sus resutas. 
</t>
  </si>
  <si>
    <t xml:space="preserve">- pérdida de credibilidad, transparencia, confianza en el cumplimiento de la misión y tareas encomendadas, probidad en las instituciones del estado; ya sea a nivel nacional, distrital, distrital o institucional.
</t>
  </si>
  <si>
    <t xml:space="preserve">- Promover acciones preventivas para evitar hechos de corrupción e identificar las denuncias generadas en la entidad por estos hechos.
- Establecer y desarrollar la estrategia de prevención disciplinaria dirigida a los funcionarios de la Secretaría General para la vigencia 2025.
</t>
  </si>
  <si>
    <t xml:space="preserve">- Oficina de Control Disciplinario Interno
- Oficina de Control Disciplinario Interno
</t>
  </si>
  <si>
    <t xml:space="preserve">- Informe cuatrimestral sobre acciones preventivas, materialización de riesgos de corrupción y denuncias de posibles actos de corrupción recibidas en el período, elaborado.
- Informe de ejecución de la estrategia de prevención. (Divulgación y contenido).
</t>
  </si>
  <si>
    <t xml:space="preserve">01/02/yyyy
02/02/yyyy
</t>
  </si>
  <si>
    <t xml:space="preserve">31/12/2025
01/01/2026
</t>
  </si>
  <si>
    <t>- Reportar 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a la Oficina Asesora de Planeación en el informe de monitoreo en caso que tenga fallo.
- Adelantar las actuaciones disciplinarias pertinentes en contra del funcionario que dio lugar a la configuración de la prescripción y/o caducidad.
- Reasignar el expediente disciplinario a otro profesional de la Oficina de Control Disciplinario Interno, Oficina Jurídica o Despacho de la Secretaría General, según corresponda, con el fin de tramitar las actuaciones derivadas de la declaratoria de prescripción y/o caducidad.
- Actualizar el riesgo Posibilidad de afectación reputacional por sanción de un ente de control u otro ente regulador en materia disciplinaria, debido a la toma de decisiones ajustadas a intereses propios o de terceros en el trámite de procesos disciplinarios.</t>
  </si>
  <si>
    <t xml:space="preserve">- Oficina de Control Disciplinario Interno / Oficina Jurídica / Despacho de la Secretaría General 
- Jefe Oficina de Control Disciplinario Interno.
- Jefe de la Oficina de Control Disciplinario Interno, Jefe de la Oficina Jurídica y/o Despacho de la Secretaría General.
- Oficina de Control Disciplinario Interno / Oficina Jurídica / Despacho de la Secretaría General </t>
  </si>
  <si>
    <t>- Notificación realizada del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reporte de monitoreo a la Oficina Asesora de Planeación en caso que el riesgo tenga fallo definitivo.
- Investigación disciplinaria en contra del funcionario que dio lugar a la configuración de la prescripción y/o caducidad.
- Acta de reparto reasignando el expediente disciplinario a otro profesional, autos y comunicaciones de las actuaciones derivadas de la declaratoria de prescripción y/o caducidad.
- Riesgo de Posibilidad de afectación reputacional por sanción de un ente de control u otro ente regulador en materia disciplinaria, debido a la toma de decisiones ajustadas a intereses propios o de terceros en el trámite de procesos disciplinarios., actualizado.</t>
  </si>
  <si>
    <t>Se ajustó el DOFA del proceso
Se Actualizó el objetivo estratégico, conforme a la nueva plataforma estratégica aprobada mediante Resolución 630 de 2024.</t>
  </si>
  <si>
    <t>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t>
  </si>
  <si>
    <t>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t>
  </si>
  <si>
    <t>Formular, implementar y realizar seguimiento a la Plataforma Estratégica, al Plan Estratégico Institucional, Plan de Acción Institucional, Plan Anticorrupción y de Atención al Ciudadano, Plan Institucional de Participación Ciudadana, Plan Estratégico de Tecnologías de la Información y las Comunicaciones y Plan Estratégico Sectorial
Gestionar las políticas públicas distritales de competencia de la Secretaría General
Formular y realizar seguimiento a proyectos de inversión de la Secretaría General
Gestionar el presupuesto de inversión</t>
  </si>
  <si>
    <t>Posibilidad de afectación económica (o presupuestal) por decisión (sanción) de un organismo de control u otra entidad, debido a incumplimiento parcial de compromisos en la ejecución de la planeación institucional y la ejecución presupuestal</t>
  </si>
  <si>
    <t xml:space="preserve">- Falta de mayor divulgación en todos los niveles de la Organización, frente al cumplimiento de las metas, programas y proyectos.
- Alta rotación de personal y dificultades en la transferencia de conocimiento entre los servidores y/o contratistas que participan en el proceso, en virtud de vinculación, retiro o reasignación de roles.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</si>
  <si>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Riesgos de daño a la infraestructura física de la entidad por situaciones de orden público y/o desastres naturales, que afectan la continuidad de prestación de servicios de la entidad.
- Recorte de recursos financieros que impiden las ejecución de metas que influiría notablemente en la sostenibilidad del proceso.
</t>
  </si>
  <si>
    <t xml:space="preserve">- Afectación financiera que impacte el presupuesto de la entidad
- Aplicación de medidas de control (sanciones)
- Incumplimiento al no alcanzar las metas de Plan Distrital de Desarrollo
</t>
  </si>
  <si>
    <t>Se determino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La valoración antes de controles es alta.</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</si>
  <si>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</si>
  <si>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
- Memorando de solicitud de ajustes de la planeación institucional
- Evidencia de reunión de revisión o retroalimentación al proceso, proyecto o política 
- Acta de reunión de  comité institucional de Gestión y Desempeño
- Riesgo de Posibilidad de afectación económica (o presupuestal) por decisión (sanción) de un organismo de control u otra entidad, debido a incumplimiento parcial de compromisos en la ejecución de la planeación institucional y la ejecución presupuestal, actualizado.</t>
  </si>
  <si>
    <t/>
  </si>
  <si>
    <t xml:space="preserve">"Formular el Plan Estratégico de Tecnologías de la Información y las Comunicaciones 
 Fase: (Propósito-Objetivo General):  Fortalecer la implementación y apropiación de la Política de Gobierno Digital en la Secretaria General de la Alcaldía Mayor de Bogotá D.C., orientado a la Transformación Digital con el fin de aumentar la confianza en la Gestión Pública."								</t>
  </si>
  <si>
    <t>Posibilidad de afectación reputacional por pérdida de credibilidad de los grupos de valor y partes interesadas, debido a bajo nivel de cumplimiento en la implementación de la Política de Gobierno Digital.</t>
  </si>
  <si>
    <t>Oficina de Tecnologias de la información y las comunicaciones</t>
  </si>
  <si>
    <t xml:space="preserve">- Ineficiente presupuesto asignado
- Inadecuada planeación para  el desarrollo de soluciones tecnológicas.
- La información necesaria  para el desarrollo de soluciones tecnológicas no es clara, completa y de calidad.
- Falta de conocimiento técnico, funcional y presupuestal para el desarrollo de soluciones tecnológicas
</t>
  </si>
  <si>
    <t xml:space="preserve">- Constante actualización de directrices y normas  Nacionales y Distritales aplicables al proceso que pueden generar variaciones afectando la prestación de los servicios.
- Altos costos de la tecnología.  
</t>
  </si>
  <si>
    <t xml:space="preserve">- Posibles Hallazgos de auditorias
- Incumplimiento de metas de los proyectos de inversión  con componente TIC.
- Insatisfacción por parte de los usuarios internos y externos.
- Afectación de la imagen de las dependencias que involucran componentes TIC´s ante  la  Secretaría General.
- Ataques Ciberneticos
- Incumplimiento a lineamientos y politicas
</t>
  </si>
  <si>
    <t>8110 Fortalecimiento de las tecnologías de la información y las comunicaciones en el sector gestión pública de Bogotá D.C</t>
  </si>
  <si>
    <t>El  riesgo se ubica en una zona moderada, debido a que la exposición con la que se realizó la actividad clave asociada al riesgo se presentó 12 veces en el último año, sin embargo, ante su materialización, podrían presentarse efectos reputacionales al no cumplir con la implementacion de proyectos de transformacion digital orientados al cumplimiento de la politica de Gobierno Digital.</t>
  </si>
  <si>
    <t>Se ajustó el DOFA conforme al nuevo contexto estratégico de la entidad.
Se ajustó el objetivo estratégico asociado, conforme con la nueva plataforma estratégica de la entidad.
Se ajustó la explicación de la valoración obtenida antes y despues de controles.
Se ajustaron los controles conforme a la actualización realizada al procedimiento 4204000-PR-116.
Se quito acción de contingencia que se encontraba repetida.</t>
  </si>
  <si>
    <t xml:space="preserve">	Formular y realizar seguimiento de los planes estratégicos, institucionales y el Plan Estratégico Sectorial</t>
  </si>
  <si>
    <t>Posibilidad de afectación reputacional por pérdida de credibilidad de los grupos de valor y partes interesadas, debido a errores fallas o deficiencias en la formulación y actualización de la planeación institucional</t>
  </si>
  <si>
    <t xml:space="preserve">- Falta de mayor divulgación en todos los niveles de la Organización, frente al cumplimiento de las metas, programas y proyectos.
- La información de entrada que se requiere para formular o actualizar la planeación institucional no es suficiente, clara, completa o de calidad.
- Alta rotación de personal y dificultades en la transferencia de conocimiento entre los servidores y/o contratistas que participan en el proceso, en virtud de vinculación, retiro o reasignación de roles.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</si>
  <si>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La variabilidad en las prioridades de la entidad y de la ciudad que impacta en la planeación institucional
- Riesgos de daño a la infraestructura física de la entidad por situaciones de orden público y/o desastres naturales, que afectan la continuidad de prestación de servicios de la entidad.
</t>
  </si>
  <si>
    <t xml:space="preserve"> 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t>
  </si>
  <si>
    <t>-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Define la estrategia de comunicación para informar la situación y las decisiones tomadas o acciones emprendidas para subsanarlas
- Actualizar el riesgo Posibilidad de afectación reputacional por pérdida de credibilidad de los grupos de valor y partes interesadas, debido a errores fallas o deficiencias en la formulación y actualización de la planeación institucional</t>
  </si>
  <si>
    <t xml:space="preserve">- Oficina Asesora de Planeación 
- Oficina Asesora de Planeación 
- Oficina Asesora de Planeación 
- Oficina Asesora de Planeación 
- Oficina Asesora de Planeación </t>
  </si>
  <si>
    <t>-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
- Documento de revisión y/o modificación del mapa de riesgos.
- Documento que evidencie la modificación en los planes.
- Documento de comunicación
- Riesgo de Posibilidad de afectación reputacional por pérdida de credibilidad de los grupos de valor y partes interesadas, debido a errores fallas o deficiencias en la formulación y actualización de la planeación institucional, actualizado.</t>
  </si>
  <si>
    <t>Se ajustó el DOFA conforme al nuevo contexto estratégico de la entidad.
Se ajustó el objetivo estratégico asociado, conforme con la nueva plataforma estratégica de la entidad.
Se ajustaron los controles preventivos y detectivos, retirando los controles asociados al procedimiento Elaboración y Seguimiento del Plan Estratégico de TI basado en la arquitectura empresarial (4204000-PR-116).
Se ajustó la explicación de la valoración obtenida despues de controles.</t>
  </si>
  <si>
    <t>Definir las orientaciones y realizar acompañamiento en la implementación y sostenibilidad de los sistemas que integran el sistema de gestión de la entidad</t>
  </si>
  <si>
    <t>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t>
  </si>
  <si>
    <t xml:space="preserve">- Alta rotación de personal y dificultades en la transferencia de conocimiento entre los servidores y/o contratistas que participan en el proceso, en virtud de vinculación, retiro o reasignación de roles, que pueden generar mayor carga laboral.
- La infformacíón de entrada que se requiere para registrar en los aplicativos no es suficiente, clara o de calidad, ademas se pueden presentar errores en la cosolidación y digitación de la misma.
- la información remitida por las dependencias y procesos no se encuentra centralizada, ademas esta carece de validación.
</t>
  </si>
  <si>
    <t xml:space="preserve">- Inconsistencias en los resultados presentados en los diferentes informes frente a la gestión realizada por el proceso y/o dependencia 
- posibles hallazgos 
- Afectacoión de la imagen de lass dependencias y procesos, generando desconfianza en la información registrada en los aplicativos institucionales
</t>
  </si>
  <si>
    <t>El proceso estima que el riesgo se ubica en una zona alta, debido a que la frecuencia con la que se realizó la actividad clave asociada al riesgo, lo anterior teniendo en cuenta que la retroalimentación a los procesos y dependencias en el marco de los componentes del Sistema de gestión se realiza de forma programada y de acuerdo con la peiodicidad establecida, ante su materialización se podría generar la entrega inoportuna de información para la toma de decisiones.</t>
  </si>
  <si>
    <t>-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en el informe de monitoreo a la Oficina Asesora de Planeación.
- Informar al proceso o dependencia el incumplimiento presentado en los tiempos establecidos por la Oficina Asesora de Planeación para realizar los reportes relacionados con los componentes del Sistema de Gestión y registrar la nota correspondiente en el aplicativo Daruma.
- Realizar la retroalimentación al proceso o dependencia según correponda en el siguiente periodo de retroalimentación.
-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
- Actualizar el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t>
  </si>
  <si>
    <t>- Oficina Asesora de Planeación
- Profesional de la Oficina Asesora de Planeación
- Profesional de la Oficina Asesora de Planeación
- Jefe de la Oficina Asesora de Planeación
- Oficina Asesora de Planeación</t>
  </si>
  <si>
    <t>-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 Memorando informando iincumplimiento en los tiempos de reporte
- Retroalimentación realizada a través del Aplicativo DARUMA
- Acta del Comité
-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actualizado.</t>
  </si>
  <si>
    <t xml:space="preserve">"Definir las orientaciones y realizar acompañamiento en la implementación y sostenibilidad de los sistemas que integran el sistema de gestión de la entidad
Fase (Actividad-Meta): Mantener el 100% del nivel de Implementación del Modelo de Seguridad y Privacidad de la Información en la Entidad"	</t>
  </si>
  <si>
    <t>Posibilidad de afectación reputacional por pérdida de credibilidad de los grupos de valor y partes interesadas, debido al incumplimiento de compromisos del Modelo de Seguridad y Privacidad de la Información-MSPI en la Secretaria General de la Alcaldía Mayor de Bogotá D.C.</t>
  </si>
  <si>
    <t xml:space="preserve">- Posibles recortes presupuestales, lo cual restringe la adquisición de equipos modernos y la implementación de actualizaciones necesarias. 
- Equipos tecnológicos obsoletos que generar dificultad (interfaz, accesibilidad, disponibilidad ) en la ejecución de las actividades que desarrolla la entidad, generando fallas recurrentes en el funcionamiento de los sistemas de información y plataformas tecnológicas.
- la información remitida por las dependencias y procesos no se encuentra centralizada, ademas esta carece de validación.
- Alta rotación de personal y dificultades en la transferencia de conocimiento entre los servidores y/o contratistas que participan en el proceso, en virtud de vinculación, retiro o reasignación de roles, que pueden generar mayor carga laboral.
</t>
  </si>
  <si>
    <t xml:space="preserve">- Actualización constante de directrices y normas  Nacionales y Distritales aplicables al proceso.
- Altos costos de tecnologia 
</t>
  </si>
  <si>
    <t>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t>
  </si>
  <si>
    <t>El  riesgo se ubico en una zona moderada, debido a que la frecuencia con la que se realizó la actividad clave asociada al riesgo se presentó 12 veces en el último año, sin embargo, ante su materialización, podrían presentarse efectos reputacionales por no cumplir con
los compromisos para la implementación del Modelo de Seguridad y Privacidad de la Información-MSPI.</t>
  </si>
  <si>
    <t>- Reportar el riesgo materializado de Posibilidad de afectación reputacional por pérdida de credibilidad de los grupos de valor y partes interesadas, debido al incumplimiento de compromisos del Modelo de Seguridad y Privacidad de la Información-MSPI en la Secretaria General de la Alcaldía Mayor de Bogotá D.C. en el informe de monitoreo a la Oficina Asesora de Planeación.
- Realizar la revisión de las inconsistencias identificadas en los autodiagnosticos realizados
- Define la estrategia de comunicación para informar la situación y las decisiones tomadas o acciones emprendidas para subsanarlas.
- Actualizar el riesgo Posibilidad de afectación reputacional por pérdida de credibilidad de los grupos de valor y partes interesadas, debido al incumplimiento de compromisos del Modelo de Seguridad y Privacidad de la Información-MSPI en la Secretaria General de la Alcaldía Mayor de Bogotá D.C.</t>
  </si>
  <si>
    <t>- Oficina de Tecnologias de la información y las comunicaciones
- Jefe Oficina de Tecnologías de la Información y las Comunicaciones
- Jefe Oficina de Tecnologías de la Información y las Comunicaciones
- Oficina de Tecnologias de la información y las comunicaciones</t>
  </si>
  <si>
    <t>- Reporte de monitoreo indicando la materialización del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
- Acta de reunión o evidencia de reunión con las inconsistencias identificadas
- Acta de reunión o evidencia de reunión con la definicion de la estrategia 
-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 actualizado.</t>
  </si>
  <si>
    <t>Se ajustó el DOFA conforme al nuevo contexto estratégico de la entidad.
Se ajustó el objetivo estratégico asociado, conforme con la nueva plataforma estratégica de la entidad
Se ajusta la explicación de la valoración obttenida antes y después de controles.</t>
  </si>
  <si>
    <t>Definir las orientaciones y realizar acompañamiento en la implementación y sostenibilidad de los sistemas que integran el sistema de gestión de la Entidad.Fase (actividad): Implementar el 100% del Plan Institucional de Gestión Ambiental –PIGA para garantizar el cumplimiento de los lineamientos, directrices y normativa en materia ambiental"</t>
  </si>
  <si>
    <t>Posibilidad de afectación reputacional por perdida de credibilidad en el compromiso ambiental de la Entidad , debido a decisiones erróneas o no acertadas en la formulación del PIGA y su plan de acción</t>
  </si>
  <si>
    <t xml:space="preserve">- Alta rotación de personal y dificultades en la transferencia de conocimiento entre los servidores y/o contratistas que participan en el proceso, en virtud de vinculación, retiro o reasignación de roles, que pueden generar mayor carga laboral.
- Falta de compromiso de los servidores, colaboradores y demas actores  frente a la implementación del Plan Institucional de Gestión Ambiental (PIGA) de la entidad.
- Debilidades en la articulación y comunicación en la operación de las actividades que se gestionan al interior del proceso, generando fallas de coherencia entre lo documentado y lo ejecutado.
</t>
  </si>
  <si>
    <t xml:space="preserve">- Actualización constante de directrices y normas  Nacionales y Distritales aplicables al proceso.
- Demora por parte de los entes de control en materia ambiental en la atención de los trámites y requerimientos de la Secretaría General.
- Fenomeno natural, crisis ambiental, estallido social o de salud pública que genere traumatismos en la operación del proceso, perdidas de información o posibles daños en la infraestructura. 
</t>
  </si>
  <si>
    <t xml:space="preserve">- Pérdida o inadecuada utilización de recursos.
- Pérdida de imagen institucional por inadecuado manejo ambiental en las sedes de la Secretaría General. 
- Posibles hallazgos por parte de las autoridades, entes o instancias de control ambiental.
- Falencias en la implementación del Sistema de Gestión Ambiental de la Entidad.
- Falencia en la formulación de metas para el siguiente cuatrienio.
</t>
  </si>
  <si>
    <t>El proceso determina que el riesgo se ubica en una zona baja, debido a que la frecuencia con la que se realizó la actividad clave asociada al riesgo en el último año fue 1 vez, sin embargo, ante su materialización se podría generar efectos significativos, en el cumplimiento de metas y objetivos institucionales y afectación en la imagen institucional.</t>
  </si>
  <si>
    <t>- Reportar el riesgo materializado de Posibilidad de afectación reputacional por perdida de credibilidad en el compromiso ambiental de la Entidad , debido a decisiones erróneas o no acertadas en la formulación del PIGA y su plan de acción en el informe de monitoreo a la Oficina Asesora de Planeación.
- Realizar la propuesta de ajustes al documento PIGA y/o su plan de acción
- Presentar para su aprobación la nueva versión del documento PIGA y/o su plan de acción en la Mesa Técnica de Apoyo en Gestión Ambiental y en el Comité Institucional de Gestión y Desempeño, una vez aprobado realizar la publicación y socialización.
- Actualizar el riesgo Posibilidad de afectación reputacional por perdida de credibilidad en el compromiso ambiental de la Entidad , debido a decisiones erróneas o no acertadas en la formulación del PIGA y su plan de acción</t>
  </si>
  <si>
    <t>- Dirección Administrativa y Financiera
- Director(a) Administrativo y Financiero - Gestor Ambiental
- Director(a) Administrativo y Financiero - Gestor Ambiental
- Dirección Administrativa y Financiera</t>
  </si>
  <si>
    <t>- Reporte de monitoreo indicando la materialización del riesgo de Posibilidad de afectación reputacional por perdida de credibilidad en el compromiso ambiental de la Entidad , debido a decisiones erróneas o no acertadas en la formulación del PIGA y su plan de acción
- Propuesta documento PIGA y/o su plan de acción
- Documento PIGA y/o su plan de acción actualizado, publicado en página web - Botón de transparencia y socializado
- Riesgo de Posibilidad de afectación reputacional por perdida de credibilidad en el compromiso ambiental de la Entidad , debido a decisiones erróneas o no acertadas en la formulación del PIGA y su plan de acción, actualizado.</t>
  </si>
  <si>
    <t>Se ajustó el DOFA conforme al nuevo contexto estratégico de la entidad.
Se ajustó el objetivo estratégico asociado, conforme con la nueva plataforma estratégica de la entidad.
Se asoció el proyecto de inversión 8098 Optimización de la gestión integral de la Secretaría General de la Alcaldía Mayor de Bogotá D.C.
Se ajusto la valoración obtenida antes y después de controles.
Se ajustaron los controles.</t>
  </si>
  <si>
    <t>Se ajustó el DOFA conforme al nuevo contexto estratégico de la entidad.
Se ajustó el objetivo estratégico asociado, conforme con la nueva plataforma estratégica de la entidad.
Se ajusto la valoración obtenida antes y después de controles.
Se ajustaron los controles detectivos y preventivos.
Se ajustaron las medidas de contingencia.</t>
  </si>
  <si>
    <t xml:space="preserve">- Reportar el riesgo materializado de Posibilidad de afectación reputacional por pérdida de credibilidad de los grupos de valor y partes interesadas, debido a bajo nivel de cumplimiento en la implementación de la Política de Gobierno Digital. en el informe de monitoreo a la Oficina Asesora de Planeación.
- Definir la estrategia de comunicación para informar la situación y las decisiones tomadas o acciones emprendidas para subsanarlas.
- Actualizar el riesgo Posibilidad de afectación reputacional por pérdida de credibilidad de los grupos de valor y partes interesadas, debido a bajo nivel de cumplimiento en la implementación de la Política de Gobierno Digital.
</t>
  </si>
  <si>
    <t>Oficina de Tecnologías de la Información y las Comunicaciones
Oficina de Tecnologías de la Información y las Comunicaciones
Oficina de Tecnologías de la Información y las Comunicaciones</t>
  </si>
  <si>
    <t>Posibilidad de afectación reputacional por la no detección de desviaciones críticas en la muestra establecida para las unidades auditables, debido a errores (fallas o deficiencias) en la aplicación de los controles claves del proceso auditor</t>
  </si>
  <si>
    <t xml:space="preserve">Oficina de Control Interno  </t>
  </si>
  <si>
    <t xml:space="preserve">- Debilidad en las estrategias de sensibilización y apropiación de las normas, directrices, modelos y sistemas
- Errores en la aplicación de controles claves del procedimiento de auditorías internas de gestión
</t>
  </si>
  <si>
    <t xml:space="preserve">- Pérdida de confianza en la función de verificación y evaluación del sistema de control interno de la entidad
</t>
  </si>
  <si>
    <t>Se determinó la probabilidad "Baja" debido a que la frecuencia con la que se realiza la actividad clave asociada al riesgo se presenta aproximadamente 12 veces al año. El impacto "Moderado" obedece a que la materialización del riesgo podría afectar la imagen de la entidad por pérdida de confianza por parte de los grupos de valor en la verificación y evaluación del sistema de control interno y generar investigaciones disciplinarías. La valoración antes de controles es “Moderado”.</t>
  </si>
  <si>
    <t xml:space="preserve">
El riesgo se ubica en una zona baja, debido a que la probabilidad de ocurrencia se determina como “muy baja”, teniendo en cuenta que se definió un (1) control preventivo y un (1) control detectivo y ante su materialización, podrían disminuirse los efectos, aplicando los dos (2) controles correctivos.
</t>
  </si>
  <si>
    <t>- Reportar el riesgo materializado de Posibilidad de afectación reputacional por la no detección de desviaciones críticas en la muestra establecida para las unidades auditables, debido a errores (fallas o deficiencias) en la aplicación de los controles claves del proceso auditor en el informe de monitoreo a la Oficina Asesora de Planeación.
- Realizar reunión con el equipo auditor para analizar la situación presentada y las causas que generaron la materialización del riesgo y así mismo para definir las acciones correctivas según la causa raíz identificada.  
- Analizar la pertinencia de realizar una auditoría adicional a la unidad auditable relacionada con la materialización del riesgo y en caso de ser necesario, realizar la auditoría.
- Actualizar el riesgo Posibilidad de afectación reputacional por la no detección de desviaciones críticas en la muestra establecida para las unidades auditables, debido a errores (fallas o deficiencias) en la aplicación de los controles claves del proceso auditor</t>
  </si>
  <si>
    <t xml:space="preserve">- Oficina de Control Interno  
- Jefe de la Oficina de Control Interno
- Jefe de la Oficina de Control Interno
- Oficina de Control Interno  </t>
  </si>
  <si>
    <t>- Reporte de monitoreo indicando la materialización del riesgo de Posibilidad de afectación reputacional por la no detección de desviaciones críticas en la muestra establecida para las unidades auditables, debido a errores (fallas o deficiencias) en la aplicación de los controles claves del proceso auditor
- Evidencia o acta de reunión con el resultado del análisis realizado y las acciones correctivas a implementar 
- 
Evidencia o acta con el resultado del análisis de la pertinencia de realizar una auditoría adicional
Informe de auditoría adicional ( en caso que aplique la realización de la auditoría adicional)
- Riesgo de Posibilidad de afectación reputacional por la no detección de desviaciones críticas en la muestra establecida para las unidades auditables, debido a errores (fallas o deficiencias) en la aplicación de los controles claves del proceso auditor, actualizado.</t>
  </si>
  <si>
    <t xml:space="preserve">Se realizaron ajustes en el contexto de la gestión del proceso.
Se modificó la asociación a un nuevo objetivo estratégico (No 5), de acuerdo con la plataforma estratégica actualizada. 
Se realizaron ajustes en la redacción de los controles preventivo, detectivo y primer control correctivo y se cambió el segundo control correctivo.  
Se ajustó la segunda y tercera acción de contingencia, de acuerdo con las modificaciones realizadas a los controles correctivos. 
</t>
  </si>
  <si>
    <t xml:space="preserve">
Oficina Jurídica</t>
  </si>
  <si>
    <t xml:space="preserve">- Reducción del personal, lo que ha generado mayor carga laboral a los profesionales y colaboradores que integran el equipo de la Oficina Jurídica y retrasos en el cumplimiento de los objetivos. 
- Confusión entre normas y directrices a nivel institucional como Secretaría General y directrices a nivel Distrital
- Restraso en las respuestas que otras dependencias deben entregan a la Oficina Jurídica como insumo a los requerimientos internos y externos, lo que genera demoras en la consolidación de las respuestas  e incumplimiento de los plazos establecidos.
- Falta de monitoreo de la actualización de la normativa Distrital y de los procesos y procedimientos internos de acuerdo con las modificaciones legales recientes.
</t>
  </si>
  <si>
    <t xml:space="preserve">- Cambios en las plataformas tecnológicas que no interactúan con las anteriores, generando posibles pérdidas de información y reprocesos.
- Manifestaciones que generan alteraciones en el orden público, en las cuales se vean afectadas las instalaciones de la entidad.
- La inestabilidad de la conectividad, indisponibilidad de servidores de información y vulnerabilidad en la seguridad informática, que impiden el cumplimiento de metas. 
- Cambios en la normatividad que afecta los procesos y procedimientos establecidos.
- Constante actualización de directrices Nacionales y Distritales que no surten suficientes procesos de socialización.
</t>
  </si>
  <si>
    <t xml:space="preserve">- Eventos que afecten la situación jurídica de la organización debido al  incumplimiento o desacato de la normatividad legal que constituirían detrimento patrimonial por pago de condenas.
- Afectación reputacional por decisiones adversas que identificaron acciones u omisiones de funcionarios y/o colaboradores de la Entidad
- Hallazgos por parte de los Entes de Control
</t>
  </si>
  <si>
    <t>- 
Oficina Jurídica
- Comité de Conciliación
- 
Oficina Jurídica</t>
  </si>
  <si>
    <t xml:space="preserve">Se ajustó el DOFA conforme al nuevo contexto estratégico de la entidad.
Se ajustaron las causas internas, externas y consecuencias.
Se ajustó el objetivo estratégico asociado, conforme con la nueva plataforma estratégica de la entidad.
</t>
  </si>
  <si>
    <t xml:space="preserve">- Falta de monitoreo de la actualización  de la normativa Distrital y de los procesos y procedimientos internos de acuerdo con las modificaciones legales recientes.
- Reducción del personal, lo que ha generado mayor carga laboral a los profesionales y colaboradores que integran el equipo de la Oficina Jurídica y retrasos en el cumplimiento de los objetivos. 
- Restraso en las respuestas que otras dependencias deben entregan a la Oficina Jurídica como insumo a los requerimientos internos y externos, lo que genera demoras en la consolidación de las respuestas  e incumplimiento de los plazos establecidos.
- Falta de información allegada dentro de los antecedentes del acto administrativo que puede llegar a generar análisis incompleto.
- Confusión entre normas y directrices a nivel institucional como Secretaría General y directrices a nivel Distrital
</t>
  </si>
  <si>
    <t xml:space="preserve">- Constante actualización de directrices Nacionales y Distritales que no surten suficientes procesos de socialización.
- La inestabilidad de la conectividad, indisponibilidad de servidores de información y vulnerabilidad en la seguridad informática, que impiden el cumplimiento de metas. 
</t>
  </si>
  <si>
    <t xml:space="preserve">- Eventos que afecten la situación jurídica de la organización debido al  incumplimiento o desacato de la normatividad legal.
- Afectación reputacional por decisiones adversas que identificaron falta de información en la emisión de los actos administrativos de carácter general.
- Hallazgos por parte de los Entes de Control.
</t>
  </si>
  <si>
    <t>El proceso estima que el riesgo se ubica en una zona moderado, debido a que la frecuencia con la que se realizó la actividad clave asociada al riesgo se presentó 1304 veces en el último año, sin embargo, ante su materialización, podrían presentarse efectos significativos como la posible revocatoria de actos administrativos debido a su falta de legalidad.</t>
  </si>
  <si>
    <t>El proceso estima que el riesgo se ubica en una zona moderada, teniendo en cuenta que  al evaliuar los controles, la escala de probabilidad es media y el impacto es menor, no obstante, ante su materialización, podrían disminuirse los efectos, aplicando las acciones de contingencia.</t>
  </si>
  <si>
    <t xml:space="preserve">- Socializar los términos establecidos en el procedimiento Elaboración o revisión de actos administrativos (4203000-PR-357 para la revisión de los Actos Administrativos, con el equipo de la Oficina Jurídica.
</t>
  </si>
  <si>
    <t xml:space="preserve">- Jefe Oficina Juridica
</t>
  </si>
  <si>
    <t xml:space="preserve">- Registro de reunión (Subcomite de Autocontrol)
</t>
  </si>
  <si>
    <t xml:space="preserve">01/04/2025
</t>
  </si>
  <si>
    <t xml:space="preserve">30/06/2025
</t>
  </si>
  <si>
    <t>-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
- Remitir observaciones a la Oficina Jurídica para que realice los ajustes correspondientes.
- Actualizar el riesgo Posibilidad de afectación reputacional por interposición de demandas y emisión de decisiones contrarias a los intereses de la Secretaría General, debido a errores (fallas o deficiencias) en la emisión de actos administrativos de carácter general</t>
  </si>
  <si>
    <t>Se ajustó el DOFA conforme al nuevo contexto estratégico de la entidad.
Se ajustó el objetivo estratégico asociado, conforme con la nueva plataforma estratégica de la entidad.
Se ajustó la calificación de la probabilidad e impacto y la redacción de la valoración obtenida antes de controles.
Se ajustaron los controles preventivos y detectivos.
Se ajusta la explicación de la valoración obtenida después de controles.
Se formula acción de tratamiento para el riesgo.</t>
  </si>
  <si>
    <t xml:space="preserve">- Falta de monitoreo de la actualización  de la normativa Distrital y de los procesos y procedimientos internos de acuerdo con las modificaciones legales recientes.
- Confusión entre normas y directrices a nivel institucional como Secretaría General y directrices a nivel Distrital
- Restraso en las respuestas que otras dependencias deben entregan a la Oficina Jurídica como insumo a los requerimientos internos y externos, lo que genera demoras en la consolidación de las respuestas  e incumplimiento de los plazos establecidos.
- Falta de información allegada dentro de los antecedentes del conceptos y/o consultas que puede llegar a generar análisis incompleto.
</t>
  </si>
  <si>
    <t xml:space="preserve">- Eventos que afecten la situación jurídica de la organización debido al  incumplimiento o desacato de la normatividad legal.
- Imagen institucional afectada por falta de información en la emisión de los conceptos y/o consultas.
- Hallazgos por parte de los Entes de Control.
</t>
  </si>
  <si>
    <t>El proceso estima que el riesgo se ubica en una zona moderada, debido a que la frecuencia con la que se realizó la actividad clave asociada al riesgo se presentó 10 veces en el último año, sin embargo, ante su materialización, podrían presentarse efectos significativos ante la emisión de conceptos que no se ajusten adecuadamente a la normatividad vigente.</t>
  </si>
  <si>
    <t>El proceso estima que el riesgo se ubica en una zona moderada, teniendo en cuenta que al evaluar los controles la escala de probabilidad es baja y el impacto es menor, no obstante, ante su materialización, podrían disminuirse los efectos, aplicando las acciones de contingencia.</t>
  </si>
  <si>
    <t xml:space="preserve">- Realizar seguimiento a la completitud de la información anexa a las solicitudes de conceptos recibidas a través del Sistema Integrado de Gestión Documental -SIGA- o por el Sistema Distrital para la Gestión de Peticiones Ciudadanas –Bogotá te escucha.
</t>
  </si>
  <si>
    <t xml:space="preserve">-  
Lista de Chequeo con el paso a paso de la solitud de concepto y la descripcion de los anexos correspondeintes
</t>
  </si>
  <si>
    <t>- Oficina Jurídica
- Jefe de la Oficina Jurídica
- Oficina Jurídica</t>
  </si>
  <si>
    <t>Se ajustó el DOFA conforme al nuevo contexto estratégico de la entidad.
Se ajustó el objetivo estratégico asociado, conforme con la nueva plataforma estratégica de la entidad.
Se ajustó la calificación de la probabilidad e impacto y la redacción de la valoración obtenida antes de controles.
Se ajustaron los controles preventivos y detectivos de acuerdo con la actulización del procedimiento Emisión de Conceptos Jurídicos (4203000-PR-354).
Se ajusta la explicación de la valoración obtenida después de controles.
Se formula acción de tratamiento para el riesgo.</t>
  </si>
  <si>
    <t xml:space="preserve">- Falta de monitoreo de la actualización  de la normativa Distrital y de los procesos y procedimientos internos de acuerdo con las modificaciones legales recientes.
- Confusión entre normas y directrices a nivel institucional como Secretaría General y directrices a nivel Distrital
- Restraso en las respuestas que otras dependencias deben entregan a la Oficina Jurídica como insumo a los requerimientos internos y externos, lo que genera demoras en la consolidación de las respuestas  e incumplimiento de los plazos establecidos.
</t>
  </si>
  <si>
    <t xml:space="preserve">- Eventos que afecten la situación jurídica de la organización debido al  incumplimiento o desacato de la normatividad legal que constituirían detrimento patrimonial por pago de condenas.
- Imagen institucional afectada por reclamaciones de los grupos de valor o partes interesadas.
- Hallazgos por parte de los Entes de Control.
</t>
  </si>
  <si>
    <t xml:space="preserve">- Formatos de publicación y divulgación proactiva de la Declaración de Bienes y Rentas, Registro de Conflicto de Interés y Declaración del Impuesto sobre la Renta y Complementarios. Ley 2013 del 30 de diciembre de 2019, registrados en SIDEAP.
</t>
  </si>
  <si>
    <t xml:space="preserve">28/04/2025
</t>
  </si>
  <si>
    <t>Se ajustó el DOFA conforme al nuevo contexto estratégico de la entidad.
Se ajustó el objetivo estratégico asociado, conforme con la nueva plataforma estratégica de la entidad.
Se ajustaron los controles preventivos y detectivos.
Se formula acción de tratamiento para el riesgo.</t>
  </si>
  <si>
    <t>Subsecretario(a) Distrital de Fortalecimiento Instituconal</t>
  </si>
  <si>
    <t>Dirección Distrital de Desarrollo  Institucional</t>
  </si>
  <si>
    <t>- Equipos tecnológicos obsoletos que generar dificultad en la ejecución de las actividades que desarrolla la entidad.
- Para el desarrollo de pruebas piloto, capacitación y acompañamiento,no se tiene en cuenta la entidad por parte de las dependencias que brindan asesoría y acompañamiento técnico a nivel distrital.
- Alta rotación de personal generando retrasos en la curva de aprendizaje.
- Dificultades en la transferencia de conocimiento cuando las tareas son tan especializadas o cuando la información no se despliega a todos los niveles.
- Se realizan análisis descriptivos pero no predictivos y prospectivos de los resultados de la gestión de la entidad, lo que dificulta la toma de decisiones basada en evidencia. 
- Dificultad en la articulación de actividades comunes a las dependencias.
- Falta de seguimiento a la adecuada y oportuna ejecución del plan de trabajo de las estrategias.
- Cambios internos (administrativos y rotación de personal) que impacta la continuidad en la implementación de las estrategias y la transferencia del conocimiento.
- Falencias u omisiones al momento de revisar los contenidos de las estrategias.
- Inadecuada planeación de la estrategia, que conlleva a cambios de último momento o incumplimientos en el plan de trabajo o cronograma.</t>
  </si>
  <si>
    <t xml:space="preserve">- Falta de continuidad en los programas y proyectos entre administraciones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</si>
  <si>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Afectación financiera que impacte el presupuesto de la entidad
- Aplicación de medidas de control (sanciones)
- Incumplimiento al no alcanzar las metas de Plan Distrital de Desarrollo
- Insatisfacción de los usuarios que participan de la implementación de la estrategia.
- Afectación en la  transferencia del conocimiento de las
- Generación de reprocesos en las entidades y organismos por falta de articulación entre las entidades líderes de políticas.
- Afectación en la transferencia del conocimiento de las estrategias.
- Imagen institucional perjudicada ante las otras entidades del distrito debido al desarrollo de estrategias que no apliquen a todas las entidades o no generen valor agregado a las mismas.
- Incumplimiento en las metas y objetivos institucionales.
- Insatisfacción de los usuarios que participan en la implementación de la estrategia.</t>
  </si>
  <si>
    <t xml:space="preserve">En cuanto a la probabilidad se obtiene una valoración baja (2), dado a que en la vigencia se llevaron a cabo 14 estrategias, y en cuanto al impacto se obtiene una valoración menor (2), en razón a que la imagen institucional a nivel distrital puede verse afectada, por hechos que afectan a algunos usuarios o ciudadanos. En consecuencia,  el riesgo quedo ubicado en zona Moderado. </t>
  </si>
  <si>
    <t>El proceso estima que el riesgo se ubica en una escala de probabilidad muy baja (1) y un impacto menor (2), ubicando el riesgo en zona baja después de la aplicación de los controles establecidos, ante la materialización, podrían disminuirse los efectos, aplicando las acciones de contingencia previstas.</t>
  </si>
  <si>
    <t>-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
- Realizar mesas de trabajo para revisar el documento técnico de la estrategia frente a los parámetros establecidos e informe a los respectivos profesionales
- Actualizar el riesgo Posibilidad de afectación reputacional por no lograr fortalecer la administración y la gestión pública distrital, debido a deficiencias al planificar, diseñar y/o orientar las estrategias para el fortalecimiento de la administración y la gestión pública distrital</t>
  </si>
  <si>
    <t>- Dirección Distrital de Desarrollo  Institucional
- Dirección Distrital de Desarrollo  Institucional
- Dirección Distrital de Desarrollo  Institucional</t>
  </si>
  <si>
    <t>-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 Documento de esrtaegia aprobadio, evidenca d ereunión y Registro de Asistencia
- ,
-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actualizado.</t>
  </si>
  <si>
    <t>Se realizó la actualización de la Matriz DOFA  y la adopción del los objetivos estratégicoS de la nueva Plataforma Estratégica de la  Secretaría General aprobada mediante la Resolución  630 de 2024. 
Así mismo, se revisa y se ajusta el número de controles efectivos y en funcionamiento.</t>
  </si>
  <si>
    <t xml:space="preserve">Dirección Distrital de Desarrollo  Institucional </t>
  </si>
  <si>
    <t xml:space="preserve">- Para el desarrollo de pruebas piloto, capacitación y acompañamiento,no se tiene en cuenta la entidad por parte de las dependencias que brindan asesoría y acompañamiento técnico a nivel distrital.
- Equipos tecnológicos obsoletos que generar dificultad en la ejecución de las actividades que desarrolla la entidad.
- Necesidad permanente de actualización de los contenidos temáticos de los cursos y/o diplomados de formación.
- La plataforma actual donde se desarrollan las ofertas de formación virtual en ocasiones presenta fallas o inconsistencias.
- Falta de seguimiento al cumplimiento del plan de trabajo o cronograma de los cursos y/o diplomados de formación 
- La plataforma actual donde se desarrollan las ofertas de formación virtual no se ajusta a soluciones flexibles y de última tecnología.
</t>
  </si>
  <si>
    <t xml:space="preserve">Frente a la probabilidad de presentarse el riesgo, se obtiene una valoración baja (2), dado que en la vigencia se llevaron a cabo 17 cursos virtuales, y en cuanto al impacto se obtiene una valoración menor (2), dado que puede verse afectada la imagen institucional a nivel distrital por hechos que afectan a algunos usuarios o ciudadanos. En consecuencia el riesgo quedo ubicado en zona Moderado. </t>
  </si>
  <si>
    <t>El proceso estima que el riesgo se ubica en escala de probabilidad muy baja (1) y un impacto menor (2), debido a que los controles establecidos son los adecuados y la calificación de los criterios es satisfactoria, ubicando el riesgo en zona resultante bajo después de la aplicación de los controles establecidos y ante su materialización, podrían disminuirse los efectos, aplicando las acciones de contingencia previstas.</t>
  </si>
  <si>
    <t>-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
- Reprogramar las fechas  para iniciar la ejecución del curso y/o diplomado.
- Ajustar los errores identificados en el desarrollo de cursos de formación.
- Gestionar cuando se presenten o se reciban notificaciones de falla de la plataforma u otras relacionadas con el soporte técnico, de acuerdo con lo establecido en el Protocolo - Respuesta a usuarios programa de formación soy 10 aprende 4211000-OT-077
- Actualizar el riesgo Posibilidad de afectación reputacional por no lograr fortalecer la administración y la gestión pública distrital, debido a deficiencias al planificar, diseñar y/o ejecutar los cursos y/o diplomados de formación</t>
  </si>
  <si>
    <t xml:space="preserve">- Dirección Distrital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Dirección Distrital de Desarrollo  Institucional </t>
  </si>
  <si>
    <t>- Reporte de monitoreo indicando la materialización del riesgo de Posibilidad de afectación reputacional por no lograr fortalecer la administración y la gestión pública distrital, debido a deficiencias al planificar, diseñar y/o ejecutar los cursos y/o diplomados de formación
- Curso reprogramado																								
- Curso ajustado																								
- Fallas de la plataforma solucionadas o gestionadas
- Riesgo de Posibilidad de afectación reputacional por no lograr fortalecer la administración y la gestión pública distrital, debido a deficiencias al planificar, diseñar y/o ejecutar los cursos y/o diplomados de formación, actualizado.</t>
  </si>
  <si>
    <t xml:space="preserve">
Se realizó la actualización de la Matriz DOFA  y la adopción del los objetivos estratégicos de la nueva Plataforma Estratégica de la  Secretaría General aprobada mediante la Resolución  630 de 2024. </t>
  </si>
  <si>
    <t>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t>
  </si>
  <si>
    <t xml:space="preserve">- Equipos tecnológicos obsoletos que generar dificultad en la ejecución de las actividades que desarrolla la entidad.
- Alta rotación del personal que genera retrasos en la curva de aprendizaje y reprocesos que afectan la ejecución de las actividades de la entidad para el cumplimiento de su misionalidad.
</t>
  </si>
  <si>
    <t>El proceso estima que el riesgo se ubica en una zona baja, debido a que los controles establecidos son los adecuados y la calificación de los criterios es satisfactoria, ubicando el riesgo en la escala de probabilidad más baja e impacto menor y ante su materialización, podrían disminuirse los efectos, aplicando las acciones de contingencia.</t>
  </si>
  <si>
    <t>- Reportar el riesgo materializado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
-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 Realizar la gestión pertinente para publicar Fe de Errata (si aplica) en el siguiente ejemplar del Registro Distrital, informando a la entidad, organismo u órgano de control emisor la corrección del error presentado.
- Realizar la gestión pertinente para que se haga la corrección del acto o documento administrativo y el ejemplar del Registro Distrital emitido
- Publicar el acto o documento administrativo y el ejemplar del Registro Distrital corregidos en el sistema de información del Registro Distrital - SIRD o en el medio establecido para tal fin
-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 Actualizar el riesgo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t>
  </si>
  <si>
    <t>- Subdirección de Imprenta Distrital
- Subdirector(a) de Imprenta Distrital
- Subdirector(a) de Imprenta Distrital
- Subdirector(a) de Imprenta Distrital
- Técnico Operativo
- Subdirector(a) de Imprenta Distrital
- Subdirección de Imprenta Distrital</t>
  </si>
  <si>
    <t>- Reporte de monitoreo indicando la materialización del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  Archivo PDF del ejemplar del Registro Distrital corregido en el sistema de información del Registro Distrital - SIRD o en el medio dispuesto para tal fin.
- Notificación de publicación del Registro Distrital donde fue incluida la Fe de Errata.
- Archivo PDF del ejemplar del Registro Distrital corregido en el sistema de información del Registro Distrital - SIRD o en el medio dispuesto para tal fin
- Registro Distrital publicado
- Correo electrónico de notificación.
-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actualizado.</t>
  </si>
  <si>
    <t>Modificación de DOFA en concordancia con actualización respectiva
Realineamiento de Objetivos estratégicos de acuerdo con la nueva plataforma estartégica aprobada mediante Resolución 630 de 2024.</t>
  </si>
  <si>
    <t>El proceso estima que el riesgo se ubica en una zona moderada, debido a que la frecuencia con la que se realizó la actividad clave asociada al riesgo se presentó 499 veces al año, sin embargo, ante su materialización, podrían presentarse efectos leves en la operación, cumplimiento e imagen de la entidad a nivel local.</t>
  </si>
  <si>
    <t>El proceso estima que el riesgo se ubica en una zona baja, debido a que los controles establecidos son los adecuados y la calificación de los criterios es satisfactoria, ubicando el riesgo en la escala de probabilidad más baja e impacto leve y ante su materialización, podrían disminuirse los efectos, aplicando las acciones de contingencia.</t>
  </si>
  <si>
    <t>Dirección Distrital Archivo de Bogotá</t>
  </si>
  <si>
    <t xml:space="preserve">- Falta de sistemas de información 
- Dificultades en la transferencia de conocimiento cuando las tareas son tan especializadas o cuando la información no se despliega a todos los niveles.
- Alta rotación del personal que genera retrasos en la curva de aprendizaje y reprocesos que afectan la ejecución de las actividades de la entidad para el cumplimiento de su misionalidad.
- Falta de disponibilidad presupuestal
- Desconocimiento de la ley mediante interpretaciones subjetivas de las normas vigentes para evitar o postergar su aplicación
</t>
  </si>
  <si>
    <t xml:space="preserve">- Detrimento, pérdida, uso indebido, perjuicio o deterioro de documentos de valor patrimonial
- Perdida de confianza, credibilidad y transparencia frente al manejo de la documentación patrimonial del Distrito
- Posibles investigaciones y sanciones de entes de control o entes reguladores
</t>
  </si>
  <si>
    <t xml:space="preserve">- Consulta del patrimonio documental de Bogotá (Servicio)
</t>
  </si>
  <si>
    <t>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t>
  </si>
  <si>
    <t xml:space="preserve">- Socialización del nuevo procedimiento 4213000-PR-259 - Ingreso de Fondos y Colecciones Privadas al Archivo General de Bogotá - V1 con el fin de fortalecer la custodia del patrimonio documental en el Archivo ded Bogotá y posteriormente evaluar la inclusión de los controles del procedimiento para mitigar el riesgo.
</t>
  </si>
  <si>
    <t xml:space="preserve">- Subdirector de Gestión del Patrimonio Documental del Distrito
</t>
  </si>
  <si>
    <t xml:space="preserve">- Servidores socializados
</t>
  </si>
  <si>
    <t xml:space="preserve">03/03/2025
</t>
  </si>
  <si>
    <t xml:space="preserve">30/04/2025
</t>
  </si>
  <si>
    <t>-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
- Retirar de las bases de datos de la documentación disponible de valor patrimonial del Archivo de Bogotá el (los) documento(s) en los que se generó la materialización del riesgo
-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Actualizar 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</si>
  <si>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 Dirección Distrital Archivo de Bogotá
- Profesional universitario de la Subdirección de Gestión de Patrimonio Documental del Distrito								
- Director(a) Distrital de Archivo de Bogotá
- Dirección Distrital Archivo de Bogotá</t>
  </si>
  <si>
    <t>-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
- Bases de datos de la documentación disponible de valor patrimonial del Archivo de Bogotá
- Soportes de la aplicación de las medidas determinadas por la Oficina de Control Interno Disciplinario y/o ente de control.
- Riesgo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actualizado.</t>
  </si>
  <si>
    <t>Modificación de DOFA en concordancia con actualización respectiva
Alineación de Objetivos estratégicos de acuerdo con la nueva plataforma estartégica aprobada mediante Resolución 630 de 2024.
Se creó nuevo plan de tratamiento para la vigencia 2025</t>
  </si>
  <si>
    <t>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t>
  </si>
  <si>
    <t xml:space="preserve">- La inestabilidad de la conectividad, no disponibilidad de servidores de información y vulnerabilidad en la seguridad informática.
- Constante actualización de directrices Nacionales y Distritales, que no surten suficientes procesos de socialización.
- Recorte de recursos financieros que impiden las ejecución de metas establecidas en el cuatrienio
- Falta de continuidad en los programas y proyectos entre administraciones.
- Presiones o motivaciones individuales, sociales o colectivas, que inciten a la realizar conductas contrarias al deber ser.
</t>
  </si>
  <si>
    <t xml:space="preserve">- Crear metodología de evaluación para documentar la forma de realizar la revisión técnica (archivística, jurídica e histórica) de los instrumentos de evaluación de TRD o TVD
</t>
  </si>
  <si>
    <t xml:space="preserve">- Subdirector del Sistema Distrital de Archivos 
</t>
  </si>
  <si>
    <t xml:space="preserve">- Lineamientos
</t>
  </si>
  <si>
    <t xml:space="preserve">28/11/2025
</t>
  </si>
  <si>
    <t>-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a la Oficina Asesora de Planeación en el informe de monitoreo en caso que tenga fallo.
- Asignar un responsable diferente para realizar la revisión y evaluación de la Tabla de Retención Documental o Tabla de Valoración Documental asociada a la materialización del riesgo
- Realizar nuevamente la revisión y evaluación de la Tabla de Retención Documental o Tabla de Valoración Documental asociada a la materialización del riesgo y emitir el nuevo informe técnico de TRD y TVD
- Remitir a la entidad correspondiente el nuevo informe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contratación y de revisión y evaluación de TRD y TVD de la Subdirección del Sistema Distrital de Archivos a cambio de dadivas  
- Informar la situación de materialización del riesgo relacionada con informe técnico de TRD y TVD al Consejo Distrital de Archivo  de Bogotá
- Actualizar 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t>
  </si>
  <si>
    <t>- Dirección Distrital Archivo de Bogotá
- Director(a) Distrital de Archivo de Bogotá
- Profesional(es) Universitario(s)
- Director(a) Distrital de Archivo de Bogotá
- Director(a) Distrital de Archivo de Bogotá
- Dirección Distrital Archivo de Bogotá</t>
  </si>
  <si>
    <t>-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reporte de monitoreo a la Oficina Asesora de Planeación en caso que el riesgo tenga fallo definitivo.
- Correo electrónico de asignación de nuevo  responsable para realizar la revisión y evaluación de la Tabla de Retención Documental o Tabla de Valoración Documental asociada a la materialización del riesgo
- Informe Técnico de Evaluación de Tabla de Valoración Documental o Informe Técnico Evaluación de Tabla de Retención Documental ajustado.
- Oficio o memorando de envío del informe técnico de evaluación de la TRD o TVD, ajustado
- Acta de sesión del Consejo Distrital de Archivo  de Bogotá
- Riesgo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actualizado.</t>
  </si>
  <si>
    <t>Modificación de DOFA en concordancia con actualización respectiva
Alienación de Objetivos estratégicos de acuerdo con la nueva plataforma estartégica aprobada mediante Resolución 630 de 2024.
Se eliminan loscontroles preventivos y detectivos
Se creó nuevo plan de tratamiento para la vigencia 2025</t>
  </si>
  <si>
    <t>Diseñar y emitir lineamientos, desarrollar estrategias, brindar, prestar servicios y realizar análisis, estudios e investigaciones para el fortalecimiento de la gestión pública distrital
Fase: propósito: Incrementar la disponibilidad del patrimonio documental para facilitar a la ciudadanía el acceso y la consulta de la memoria e historia de Bogotá)</t>
  </si>
  <si>
    <t xml:space="preserve">- Falta de actualización de algunos sistemas (interfaz, accesibilidad, disponibilidad) que interactúan con los procesos.
- Falta de disponibilidad presupuestal.
- Alta rotación del personal que genera retrasos en la curva de aprendizaje y reprocesos que afectan la ejecución de las actividades de la entidad para el cumplimiento de su misionalidad.
- Aplicación errónea de criterios e instrucciones establecidas para la realización de las actividades relacionadas con la función archivística del Archivo Patrimonial del Distrito
- Cadenas de revisión, validación y aprobación que  retrasan la gestión
- La planta de personal asignada al proceso no es suficiente para la gestión del mismo
</t>
  </si>
  <si>
    <t xml:space="preserve">-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Recorte de recursos financieros que impiden las ejecución de metas establecidas en el cuatrienio.
- Constante actualización de directrices Nacionales y Distritales,  que no surten suficientes procesos de socialización. 
- La inestabilidad de la conectividad, no disponibilidad de servidores de información y vulnerabilidad en la seguridad informática.
- Desconocimiento del propósito, el funcionamiento, los productos y servicios que ofrece el proceso por parte de los usuarios del proceso
</t>
  </si>
  <si>
    <t xml:space="preserve">- Insatisfacción frente al servicio de consulta del patrimonio documental de Bogotá y frente al préstamo de documentos históricos a nivel interno.
- Pérdida de confianza y credibilidad con el manejo de la documentación patrimonial del Distrito
- Eventual afectación de la disponibilidad y recuperación oportuna de los documentos de valor patrimonial
- Deterioro en la documentación patrimonial del distrito
- Posibles investigaciones y sanciones de entes de control o entes reguladores, por eventual incumplimiento de requisitos legales relacionados con la función archivística del patrimonio documental de Bogotá.
</t>
  </si>
  <si>
    <t>El proceso estima que el riesgo se ubica en una zona alta, debido a que la frecuencia con la que se realizó la actividad clave asociada al riesgo se presentó 2900 veces en el último año, sin embargo, ante su materialización, podrían presentarse efectos significativos, en la imagen de la entidad a nivel local.</t>
  </si>
  <si>
    <t>-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
-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 Entregar a los solicitantes el/los documento(s) objetos de consulta o solicitud interna, frente a  los cuales se presentaron fallas o errores en la disponibilidad para su consulta y/o entrega
- Actualizar el riesgo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t>
  </si>
  <si>
    <t>- Dirección Distrital Archivo de Bogotá
- Profesional Universitario o Auxiliar Administrativo de la Subdirección de Gestión del Patrimonio Documental del Distrito
- Profesional Universitario o Auxiliar Administrativo de la Subdirección de Gestión del Patrimonio Documental del Distrito
- Dirección Distrital Archivo de Bogotá</t>
  </si>
  <si>
    <t>-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 Registro de Circulación interna de documentos históricos 2215100-FT-161
- Registro de Solicitudes Usuario 2215100-FT-163
-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actualizado.</t>
  </si>
  <si>
    <t>Modificación de DOFA en concordancia con actualización respectiva
Alienación de Objetivos estratégicos de acuerdo con la nueva plataforma estartégica aprobada mediante Resolución 630 de 2024.
Se elimina control preventivo</t>
  </si>
  <si>
    <t xml:space="preserve">El proceso estima que el riesgo se ubica en una zona moderada, debido a que la frecuencia con la que se realizó las visitas guiadas  asociada al riesgo se presentó 30 veces en el último año, ante su materialización, podrían presentarse efectos menores, en imagen y cumplimiento.  </t>
  </si>
  <si>
    <t>El proceso estima que el riesgo se ubica en una zona baja,  teniendo en cuenta que al evaluar los controles la escala de probabilidad es muy baja e impacto menor y ante su materialización, podrían disminuirse los efectos, aplicando las acciones de contingencia.</t>
  </si>
  <si>
    <t xml:space="preserve">Modificación de DOFA en concordancia con actualización respectiva
Alienación de Objetivos estratégicos de acuerdo con la nueva plataforma estartégica aprobada mediante Resolución 630 de 2024.
</t>
  </si>
  <si>
    <t xml:space="preserve">- Asistencia técnica en Gestión documental y archivos (Servicio)
- Instrumento técnico en gestión documental y archivos (Producto)
</t>
  </si>
  <si>
    <t>El proceso estima que el riesgo se ubica en una zona Moderada, debido a que la frecuencia con la que se realizó la actividad clave asociada al riesgo se presentó 30 veces en el último año, sin embargo, ante su materialización, podrían presentarse efectos significativos, en la imagen de la entidad a nivel local.</t>
  </si>
  <si>
    <t>Modificación de DOFA en concordancia con actualización respectiva
Alienación de Objetivos estratégicos de acuerdo con la nueva plataforma estartégica aprobada mediante Resolución 630 de 2024.
Se eliminan los controles preventivos y detectivos</t>
  </si>
  <si>
    <t>Gestionar los Procesos Contractuales</t>
  </si>
  <si>
    <t>10. Mejorar la oportunidad en la gestión administrativa, garantizando la adquisición de bienes y servicios, que satisfagan las necesidades de la entidad y la ciudadanía, en el marco de la optimización de los recursos asignados.</t>
  </si>
  <si>
    <t>El proceso estima que el riesgo se ubica en una zona extrema, debido a que la frecuencia con la que se realizó la actividad clave asociada al riesgo se presentó 1337 veces en el último año, sin embargo, ante su materialización, podrían presentarse efectos significativos, en el pago de indemnizaciones por acciones legales en los procesos disciplinarios.</t>
  </si>
  <si>
    <t xml:space="preserve">- Registros de asistencia a la  jornada de socialización y/o taller 
</t>
  </si>
  <si>
    <t xml:space="preserve">15/03/2025
</t>
  </si>
  <si>
    <t>Se ajustó el DOFA del mapa de riesgos conforme al nuevo contexto estratégico
Se ajustó el objetivo estratégico conforme a la nueva plataforma estratégica adoptada mediante Resolución 630 de 2024.
Se ajustó la calificación de la probabilidad.
Se minimizaron los controles preventivos y detectivos.
Se creó nuevas acciones de tratamiento para el riesgo.</t>
  </si>
  <si>
    <t xml:space="preserve">-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
-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
</t>
  </si>
  <si>
    <t xml:space="preserve">- Director de Contratación 
- Director de Contratación 
</t>
  </si>
  <si>
    <t xml:space="preserve">- Base de revisión de la publicación en el SECOP y/o Tienda Virtual del Estado Colombiano de los informes de evaluación de los procesos de selección 
- Base de revisión de la publicación en el SECOP del acto administrativo de conformación del Comité Evaluador y evidencias de la constitución correspondiente
</t>
  </si>
  <si>
    <t xml:space="preserve">15/03/2025
15/03/2025
</t>
  </si>
  <si>
    <t xml:space="preserve">15/12/2025
15/12/2025
</t>
  </si>
  <si>
    <t>Posibilidad de afectación económica (o presupuestal) por fallo en firme de detrimento patrimonial por parte de entes de control, debido a supervisión inadecuada de los contratos y/o convenios</t>
  </si>
  <si>
    <t>El proceso estima que el riesgo se ubica en una zona moderada, debido a que la frecuencia con la que se realizó la actividad clave asociada al riesgo se presentó 95 veces en el último año, sin embargo, ante su materialización, podrían presentarse efectos significativos, en el pago de indemnizaciones por acciones legales en los procesos disciplinarios.</t>
  </si>
  <si>
    <t xml:space="preserve">- Desarrollar una (1) jornada de socialización y/o taller sobre la publicación de manera oportuna y de acuerdo con la normatividad vigente de la documentación que soporta la ejecución de los contratos o convenios, en el portal de contratación pública / SECOP.
-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
</t>
  </si>
  <si>
    <t xml:space="preserve">- Director de Contratación
- Director de Contratación
</t>
  </si>
  <si>
    <t xml:space="preserve">- Registros de asistencia a la  jornada de socialización y/o taller 
- Registros de asistencia a la  jornada de socialización y/o taller
</t>
  </si>
  <si>
    <t xml:space="preserve">31/08/2025
31/08/2025
</t>
  </si>
  <si>
    <t>-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riesgo Posibilidad de afectación económica (o presupuestal) por fallo en firme de detrimento patrimonial por parte de entes de control, debido a supervisión inadecuada de los contratos y/o convenios</t>
  </si>
  <si>
    <t>- Reporte de monitoreo indicando la materialización del riesgo de Posibilidad de afectación económica (o presupuestal) por fallo en firme de detrimento patrimonial por parte de entes de control, debido a supervisión inadecuada de los contratos y/o convenios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Riesgo de Posibilidad de afectación económica (o presupuestal) por fallo en firme de detrimento patrimonial por parte de entes de control, debido a supervisión inadecuada de los contratos y/o convenios, actualizado.</t>
  </si>
  <si>
    <t>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t>
  </si>
  <si>
    <t>Fiscales</t>
  </si>
  <si>
    <t xml:space="preserve">- Falta de aplicación de guías, manuales y procedimientos por parte de las áreas técnicas enfocados a la estructuración y/o revisión de documentos en la etapa precontractual, contractual y postcontractual
- Alta rotación de personal generando retrasos en la curva de aprendizaje.
- Falta de pericia  técnica, financiera y jurídica en la estructuración de los documentos y estudios previos por parte de las áreas técnicas.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</si>
  <si>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Distritales.
- Interrupción de las labores del proceso en pro del ajuste de los documentos y estudios previos.
- Detrimento patrimonial  por deficiencias en las estimación del costo total del proceso contractual.
</t>
  </si>
  <si>
    <t>El proceso estima que el riesgo se ubica en una zona moderada, debido alguna vez podria ocurrir el riesgo, sin embargo, ante su materialización, podrían presentarse efectos significativos en investigacion penales, fiscales y disciplinarios y podria afectar la imagen de la entidad a nivel distrital.</t>
  </si>
  <si>
    <t xml:space="preserve">- Evidencias de la realización de las mesas bimestrales
</t>
  </si>
  <si>
    <t>- Reportar el riesgo materializado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en el informe de monitoreo a la Oficina Asesora de Planeación.
-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
- Solicitar las medidas jurídicas y/o administrativas que permitan el restablecimiento de la situación generada por la materialización del riesgo.
- Actualizar el riesgo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t>
  </si>
  <si>
    <t>- Reporte de monitoreo indicando la materialización del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 Solicitud radicada de informe de actividades de liquidación al supervisor del contrato o convenio
- Comunicación de solicitud de medidas jurídicas y/o administrativas que permitan el restablecimiento de la situación generada por la materialización del riesgo.
-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actualizado.</t>
  </si>
  <si>
    <t xml:space="preserve">
</t>
  </si>
  <si>
    <t>Creación del riesgo fiscal</t>
  </si>
  <si>
    <t>Posibilidad de afectación económica (o presupuestal) por fallos judiciales y/o sanciones de entes de control, debido a incumplimiento legal en la aprobación del perfeccionamiento y ejecución contractual.</t>
  </si>
  <si>
    <t>El proceso estima que el riesgo se ubica en una zona alta, debido a que la frecuencia con la que se realizó la actividad clave asociada al riesgo se presentó 182 veces en el último año, sin embargo, ante su materialización, podrían presentarse efectos significativos, en el pago de indemnizaciones por acciones legales en los procesos disciplinarios.</t>
  </si>
  <si>
    <t xml:space="preserv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t>
  </si>
  <si>
    <t xml:space="preserve">- Base de revisión aleatoria de los memorandos de solicitud de registro presupuestal  con los resultados de la revisión
- Base de revisión aleatoria de los memorandos de inicio de ejecución de contratos, aceptación de oferta o convenios, así como del diligenciamiento adecuado del formato 4231000-FT-960, con los resultados de la revisión
</t>
  </si>
  <si>
    <t xml:space="preserve">31/12/2025
31/12/2025
</t>
  </si>
  <si>
    <t>-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
- Solicitar a los funcionarios encargados de adelantar el procedimiento, la presentación de un informe en donde describan jurídicamente el alcance de la materialización del riesgo en cada caso y propongan la subsanación del mismo.
- Tomar las medidas jurídicas y/o administrativas que permitan el restablecimiento de la situación generada por la materialización del riesgo.
- Actualizar el riesgo Posibilidad de afectación económica (o presupuestal) por fallos judiciales y/o sanciones de entes de control, debido a incumplimiento legal en la aprobación del perfeccionamiento y ejecución contractual.</t>
  </si>
  <si>
    <t>- Reporte de monitoreo indicando la materialización del riesgo de Posibilidad de afectación económica (o presupuestal) por fallos judiciales y/o sanciones de entes de control, debido a incumplimiento legal en la aprobación del perfeccionamiento y ejecución contractual.
- Solicitud radicada bajo memorando que describa jurídicamente el alcance de la materialización del riesgo en cada caso y contenga la propuesta de subsanación del mismo.
- Documento de medida jurídicas y/o administrativas que permitan el restablecimiento de la situación generada por la materialización del riesgo.
- Riesgo de Posibilidad de afectación económica (o presupuestal) por fallos judiciales y/o sanciones de entes de control, debido a incumplimiento legal en la aprobación del perfeccionamiento y ejecución contractual., actualizado.</t>
  </si>
  <si>
    <t>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t>
  </si>
  <si>
    <t xml:space="preserve">- Realizar 2 jornadas de socialización sobre la planeación, estructuración y elaboración de los análisis del sector y de los estudios previos con los que se busca satisfacer las necesidades de las dependencias.
</t>
  </si>
  <si>
    <t xml:space="preserve">- Dirección de Contratación
</t>
  </si>
  <si>
    <t xml:space="preserve">- Convocatorias, listados de asistencia y/o grabaciones.
</t>
  </si>
  <si>
    <t>- Reportar el riesgo materializado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en el informe de monitoreo a la Oficina Asesora de Planeación.
- Realizar una mesa de trabajo con los líderes de las dependencias intervinientes con el propósito de identificar una alternativa institucional que busque reducir el impacto del riesgo materializado.
- Actualizar el riesgo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t>
  </si>
  <si>
    <t>- Dirección de Contratación
- Dirección de Contratción y dependencia involucrada
- Dirección de Contratación</t>
  </si>
  <si>
    <t>- Reporte de monitoreo indicando la materialización del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 Evidencia de reunión
-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actualizado.</t>
  </si>
  <si>
    <t>Posibilidad de afectación reputacional por pérdida de la confianza ciudadana en la gestión contractual de la Entidad, debido a decisiones ajustadas a intereses propios o de terceros durante la etapa precontractual con el fin de celebrar un contrato</t>
  </si>
  <si>
    <t xml:space="preserve">30/08/2025
</t>
  </si>
  <si>
    <t>-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
- Asignar nuevos profesionales para  reevaluar el proceso de selección técnica, jurídica y financieramente, con el fin que adelanten un análisis a fin de tomar decisiones respecto a adelantar o no, un nuevo proceso de contratación.
- Tomar las medidas jurídicas y/o administrativas que permitan el restablecimiento de la situación generada por la materialización del riesgo.
- Actualizar el riesgo Posibilidad de afectación reputacional por pérdida de la confianza ciudadana en la gestión contractual de la Entidad, debido a decisiones ajustadas a intereses propios o de terceros durante la etapa precontractual con el fin de celebrar un contrato</t>
  </si>
  <si>
    <t>-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
- Informe de análisis técnico, jurídico y financiero del proceso de selección en donde se materializó el riesgo, que soporta las decisiones de adelantar o no  un nuevo proceso de contratación.
- Documento de medida jurídicas y/o administrativas que permitan el restablecimiento de la situación generada por la materialización del riesgo.
- Riesgo de Posibilidad de afectación reputacional por pérdida de la confianza ciudadana en la gestión contractual de la Entidad, debido a decisiones ajustadas a intereses propios o de terceros durante la etapa precontractual con el fin de celebrar un contrato, actualizado.</t>
  </si>
  <si>
    <t>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</si>
  <si>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 xml:space="preserve">30/08/2025
30/08/2025
</t>
  </si>
  <si>
    <t>-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riesgo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</si>
  <si>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Riesgo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actualizado.</t>
  </si>
  <si>
    <t>Posibilidad de afectación reputacional por sanción de un ente de control o regulador , debido a errores (fallas o deficiencias) en la generación de la cuenta mensual de almacén con destino a la Subdirección Financiera</t>
  </si>
  <si>
    <t xml:space="preserve">- Dificultad en la articulación de actividades comunes de las dependencias.
- Insuficiencia de personal lo que dificulta la atención de las necesidades en la entidad y genera retrasos en la ejecucion de las actividades.
- Equipos tecnológicos obsoletos que generar dificultad en la ejecución de las actividades que desarrolla la entidad.
- Insuficiencia en la capacidad de las herramientas tecnológicas de la entidad que pueden generar inconsistencia y/o retrasos en los registros de información.
</t>
  </si>
  <si>
    <t xml:space="preserve">- La inestabilidad de la conectividad, indisponibilidad de servidores de información que puede comprometer la operatividad, la integridad de los datos de la entidad y el cumplimiento de las metas.
- Obsolescencia tecnológica que implique la necesidad de renovación de los equipos y sistemas de información que dificulta la prestación de los servicios de la entidad.
</t>
  </si>
  <si>
    <t xml:space="preserve">- Entrega inoportuna de la cuenta mensual de almacén a la Subdirección Financiera.
- Retraso en el cierre contable mensual. 
- Retraso en la apertura de almacén.
- Hallazgos u observaciones en auditorías.
</t>
  </si>
  <si>
    <t>El proceso ubica el riesgo en una zona moderada, debido a que la frecuencia de la actividad clave se realizó 12 veces en el último año, sin embargo, ante la materialización, se podrían presentar inconsistencias en la información suministrada para los estados financieros.</t>
  </si>
  <si>
    <t>El proceso ubica el riesgo en una zona baja, debido a que los controles establecidos minimizan el riesgo y la calificación de los criterios es satisfactoria, ubicando el riesgo en la escala de probabilidad mas baja, impacto menor y ante su materialización, podrían disminuirse los efectos, aplicando las acciones de contingencia.</t>
  </si>
  <si>
    <t>-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riesgo Posibilidad de afectación reputacional por sanción de un ente de control o regulador , debido a errores (fallas o deficiencias) en la generación de la cuenta mensual de almacén con destino a la Subdirección Financiera</t>
  </si>
  <si>
    <t>-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
- Documentos revisados y escaneados cargados en el repositorio digital
- Correo con solicitud soporte de los sistemas de Información SAI y/o SAE a OTIC
- Documentos revisados y escaneados cargados en el repositorio digital
- Riesgo de Posibilidad de afectación reputacional por sanción de un ente de control o regulador , debido a errores (fallas o deficiencias) en la generación de la cuenta mensual de almacén con destino a la Subdirección Financiera, actualizado.</t>
  </si>
  <si>
    <t>Se ajustó el DOFA del mapa de riesgos conforme al nuevo contexto estratégico
Se ajustó el objetivo estratégico conforme a la nueva plataforma estratégica adoptada mediante Resolución 630 de 2024.
Se actualiza el riesgo, así como el análisis y la evaluación de controles.</t>
  </si>
  <si>
    <t>Posibilidad de afectación económica (o presupuestal) por desvío de recursos físicos y económicos debido a bajas de bienes intencionalmente mal tramitadas, con el fin de obtener beneficios a nombre propio o de un tercero.</t>
  </si>
  <si>
    <t xml:space="preserve">- Falta de apropiación de políticas, procesos y procedimientos, lo cual genera falta de estandarización en soluciones tecnológicas, administrativas y de recursos físicos
- Interés indebido de algún funcionario o contratista para obtener beneficio propio 
</t>
  </si>
  <si>
    <t xml:space="preserve">- Conflicto de Intereses por Amiguismo o Clientelismo
</t>
  </si>
  <si>
    <t xml:space="preserve">- Detrimento patrimonial
- Pago menor por lotes de bajas
- Perdida o afectación del potencial del servicio de los bienes.
</t>
  </si>
  <si>
    <t>El proceso estima que el riesgo se ubica en una zona alta, debido a que el riesgo no se ha materializado en los últimos dos años, sin embargo, ante su materialización, podrían presentarse efectos significativos, señalados en la encuesta del Departamento Administrativo de la Función Pública.</t>
  </si>
  <si>
    <t>El proceso estima que el riesgo se ubica en una zona alta, debido a que se requieren más controles, en el caso de su materialización presenta perdidas económicas para la Entidad y posibles sanciones por entes de control.</t>
  </si>
  <si>
    <t xml:space="preserve">- Actualizar el procedimiento 4233100 - PR - 236 "Egreso o salida definitiva de bienes", fortaleciendo las actividades de control relacionadas con la baja y destino final de los bienes.
</t>
  </si>
  <si>
    <t xml:space="preserve">- Subdirección de Servicios Administrativos
</t>
  </si>
  <si>
    <t xml:space="preserve">- Procedimiento 4233100-PR 236 "Egreso o salida definitiva de bienes", actualizado
</t>
  </si>
  <si>
    <t xml:space="preserve">28/02/2025
</t>
  </si>
  <si>
    <t xml:space="preserve">31/08/2025
</t>
  </si>
  <si>
    <t>- Reportar el presunto hecho de Posibilidad de afectación económica (o presupuestal) por desvío de recursos físicos y económicos debido a bajas de bienes intencionalmente mal tramitadas, con el fin de obtener beneficios a nombre propio o de un tercero. al operador disciplinario, y a la Oficina Asesora de Planeación en el informe de monitoreo en caso que tenga fallo.
- Realizar el reporte ante la Oficina de Control Disciplinario Interno 
- Informa a la compañía de seguros el evento
- Actualizar el riesgo Posibilidad de afectación económica (o presupuestal) por desvío de recursos físicos y económicos debido a bajas de bienes intencionalmente mal tramitadas, con el fin de obtener beneficios a nombre propio o de un tercero.</t>
  </si>
  <si>
    <t>- Subdirección de Servicios Administrativos
- Subdirector(a) de Servicios Administrativos
- Profesiona autorizado por Subdirector(a) de Servicios Administrativos y/o Subdirector(a) de Servicios Administrativos.
- Subdirección de Servicios Administrativos</t>
  </si>
  <si>
    <t>- Notificación realizada del presunto hecho de Posibilidad de afectación económica (o presupuestal) por desvío de recursos físicos y económicos debido a bajas de bienes intencionalmente mal tramitadas, con el fin de obtener beneficios a nombre propio o de un tercero. al operador disciplinario, y reporte de monitoreo a la Oficina Asesora de Planeación en caso que el riesgo tenga fallo definitivo.
- Memorando interno informando los hechos de la presunta corrupción.
- Informe de hechos a la compañía de seguros
- Riesgo de Posibilidad de afectación económica (o presupuestal) por desvío de recursos físicos y económicos debido a bajas de bienes intencionalmente mal tramitadas, con el fin de obtener beneficios a nombre propio o de un tercero., actualizado.</t>
  </si>
  <si>
    <t>Se ajustó el DOFA del mapa de riesgos conforme al nuevo contexto estratégico
Se ajustó el objetivo estratégico conforme a la nueva plataforma estratégica adoptada mediante Resolución 630 de 2024.
El riesgo se actualizó, así como el análisis, establecimiento y evaluación de controles. Se formuló acción para el  tratamiento del riesgo.</t>
  </si>
  <si>
    <t xml:space="preserve">Posibilidad de Efecto dañoso sobre bienes públicos por Pérdida, extravío, hurto, robo o declaratoria de bienes faltantes pertenecientes a la Entidad, a causa de la omisión de controles para verificar la existencia física de los bienes. </t>
  </si>
  <si>
    <t xml:space="preserve">- Desconocimiento de la normativa aplicada al control y seguimiento de bienes
- Falta de apropiación de políticas, procesos y procedimientos, lo cual genera falta de estandarización en soluciones administrativas y de recursos físicos
- Omisión o incumplimiento de procedimientos para agilizar trámites.
</t>
  </si>
  <si>
    <t xml:space="preserve">-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
- Conflicto de Intereses por Amiguismo o Clientelismo
</t>
  </si>
  <si>
    <t xml:space="preserve">- Desviación de recursos públicos.
- Detrimento patrimonial.
- Investigaciones disciplinarias, fiscales y/o penales.
- Pérdida de la imagen o credibilidad institucional.
- Inoportunidad para la correcta investigación de posibles hechos con responsabilidad fiscal
- Inoportunidad para reporte a las aseguradoras.
</t>
  </si>
  <si>
    <t>El riesgo se ubica en zona moderada debido a que la actividad se desarrolla de manera cuatrimestral, en cuanto a la actualización de resposables, seguimiento financiero y de manera  anual con la toma de inventarios a toda la Entidad. Históricamente no se ha afectado de manera significativa la operación de la Entidad.</t>
  </si>
  <si>
    <t>Se determina la probabilidad (muy baja) ya que las actividades de control, 2 preventivas y 1 detectiva, son adecuadas para el riesgo. El impacto es  (Menor) ya que las actividades de control cubren los efectos más significativos, dando un resultado (Bajo) en la valoración después de los controles.</t>
  </si>
  <si>
    <t xml:space="preserve">- Gestionar cuatrimestralmente mínimo una (1) conciliación contable con la Subdirección Financiera para mantener actualizado el valor de la cuenta de responsabilidades (Responsabilidad Fiscal).
</t>
  </si>
  <si>
    <t xml:space="preserve">- Subdirección de Servicios Adminsitrativos
</t>
  </si>
  <si>
    <t xml:space="preserve">- Diligenciamiento cuatrimestral del Formato (4233200-FT-1169, CONCILIACION CONTABLE).
</t>
  </si>
  <si>
    <t xml:space="preserve">- Reportar el riesgo materializado de Posibilidad de Efecto dañoso sobre bienes públicos por Pérdida, extravío, hurto, robo o declaratoria de bienes faltantes pertenecientes a la Entidad, a causa de la omisión de controles para verificar la existencia física de los bienes.  en el informe de monitoreo a la Oficina Asesora de Planeación.
- Reportar el presunto hecho de robo o pérdida de recursos físicos, cada vez que sea informado, a la Oficina de Control Disciplinario Interno para la toma de decisiones que se consideren pertinentes
- Reportar el presunto hecho del faltate de bienes de recursos físicos, al Comité Técnico de Sostenibilidad del Sistema Contable para la toma de decisiones que se consideren pertinentes.
- Actualizar el riesgo Posibilidad de Efecto dañoso sobre bienes públicos por Pérdida, extravío, hurto, robo o declaratoria de bienes faltantes pertenecientes a la Entidad, a causa de la omisión de controles para verificar la existencia física de los bienes. </t>
  </si>
  <si>
    <t>- Reporte de monitoreo indicando la materialización del riesgo de Posibilidad de Efecto dañoso sobre bienes públicos por Pérdida, extravío, hurto, robo o declaratoria de bienes faltantes pertenecientes a la Entidad, a causa de la omisión de controles para verificar la existencia física de los bienes. 
- Informe de los hechos enviado mediante memorando a la Oficina de Control Disciplinario Interno.
- Informe de la toma física de bienes de la Entidad mediante correo electrónico al Subdirector Financiero, de manera previa a la sesión del Comité Técnico de Sostenibilidad del Sistema Contable.
- Riesgo de Posibilidad de Efecto dañoso sobre bienes públicos por Pérdida, extravío, hurto, robo o declaratoria de bienes faltantes pertenecientes a la Entidad, a causa de la omisión de controles para verificar la existencia física de los bienes. , actualizado.</t>
  </si>
  <si>
    <t>Se identificó riesgo fiscal dentro del proceso Gestión de Recursos Físicos.</t>
  </si>
  <si>
    <t>Gestionar el mantenimiento de bienes muebles e inmuebles</t>
  </si>
  <si>
    <t xml:space="preserve">- - Dificultades en el  seguimiento  frente al estado de avance de los contratos de mantenimiento suscritos y en ejecución, pertenecientes al proceso.
- - Inadecuada planeación para el mantenimiento
- - Alta rotación de personal y dificultades en la transferencia de conocimiento entre los servidores y/o contratistas que participan en el proceso, en virtud de vinculación, retiro o reasignación de roles.
- - Se requiere revisar, ajustar, simplificar actividades y reasignar labores internas, en la información documentada del proceso.
</t>
  </si>
  <si>
    <t>Se determina la probabilidad (4 Alta)  teniendo en cuenta el número de veces que se ejecuta la actividad clave durante el año. El impacto (4 Mayor) obedece al análisis de las consecuencias que pueden llegar a afectar la imagen de la entidad a nivel distrital.</t>
  </si>
  <si>
    <t>Se determina la probabilidad (Muy baja 1) ya que se cuenta con 6 controles entre preventivos y detectivos de calificación satisfactoria, mitigando la mayoría de las causas. El impacto  (3 moderado) ya que puede verse afectada la imagen a nivel distrital.</t>
  </si>
  <si>
    <t xml:space="preserve">- Actualizar el procedimiento 4233100 - PR 154 "Mantenimiento de las edificaciones", ajustado a la realización de actividades y fortaleciendo las actividades de control.
</t>
  </si>
  <si>
    <t xml:space="preserve">- Subdirección de Servicios Administrativos y Dirección Administrativa y Financiera
</t>
  </si>
  <si>
    <t xml:space="preserve">- Procedimiento 4233100-PR 154, "Mantenimiento de las edificaciones", Actualizado 
</t>
  </si>
  <si>
    <t>-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
- Reformular la priorización  de los mantenimientos de las edificaciones, maquinaria y equipos
- Priorizar los servicios no ejecutados de acuerdo a la criticidad del incumplimiento ajustando las actividades de los mantenimientos para realizarlos en el menor tiempo posible
- Actualizar el riesgo Posibilidad de afectación reputacional por ausencia o retrasos  en los mantenimientos de las edificaciones, maquinaria y equipos de la Entidad, debido a decisiones erróneas o no acertadas en la priorización para su intervención</t>
  </si>
  <si>
    <t>- Subdirección de Servicios Administrativos
- Profesional de la Dirección Administrativa y Financiera, Director(a) Administrativo y Financiero o Subdirector(a)  de Servicios Administrativos
- Profesional de la Dirección Administrativa y Financiera, Director(a) Administrativo y Financiero o Subdirector(a)  de Servicios Administrativos
- Subdirección de Servicios Administrativos</t>
  </si>
  <si>
    <t>-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Riesgo de Posibilidad de afectación reputacional por ausencia o retrasos  en los mantenimientos de las edificaciones, maquinaria y equipos de la Entidad, debido a decisiones erróneas o no acertadas en la priorización para su intervención, actualizado.</t>
  </si>
  <si>
    <t>Se ajustó el DOFA del mapa de riesgos conforme al nuevo contexto estratégico
Se ajustó el objetivo estratégico conforme a la nueva plataforma estratégica adoptada mediante Resolución 630 de 2024.
Se realizó el análisis de controles, definición de controles y su evaluación. Se formuló acción de tratamiento para el riesgo.</t>
  </si>
  <si>
    <t>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t>
  </si>
  <si>
    <t xml:space="preserve">- Insuficiente asignación de recursos para la atención de los mantenimeintos preventivos y correctivos de infraestructura
- Intervenciones no previstas surgidas en la prestación del servicio de las sedes de la Secretaría General.
</t>
  </si>
  <si>
    <t xml:space="preserve">- Actos vándalicos o hechos mal intencionados de terceros que atentan contra la infraestructura de las sedes de la Secretaría General, e iniciden en la seguridad de las mismas
- Fenómenos naturales de gran intensidad que afectan la seguridad de la ciudadanía
</t>
  </si>
  <si>
    <t xml:space="preserve">- Rezago en los mantenimientos preventivos que se deben ejecutar en las sedes de la Secretría General
- Sobrecosto en las actividades de mantenimientos correctivos por ausencia de los preventivos
- El incumplimiento de las actividades (metas) asociadas a cada proceso contractual
</t>
  </si>
  <si>
    <t xml:space="preserve">- Realizar seguimiento al cumplimiento del proyecto de inversión 8098 en materia de seguridad y accesibilidad a las sedes de la Secretaría General de la Alcaldía Mayor de Bogotá D.C.
</t>
  </si>
  <si>
    <t xml:space="preserve">- Dirección Administrativa y Fianciera
</t>
  </si>
  <si>
    <t xml:space="preserve">- Reporte mensual del seguimiento al cumplimiento
</t>
  </si>
  <si>
    <t>- Reportar el riesgo materializado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en el informe de monitoreo a la Oficina Asesora de Planeación.
- Realizar reunión con las dependencias implicadas para reportar la materialización del riesgo y priorizar mantenimientos
- Actualizar el riesgo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t>
  </si>
  <si>
    <t>- Dirección Administrativa y Financiera
- Dirección Administrativa y Financiera
- Dirección Administrativa y Financiera</t>
  </si>
  <si>
    <t>- Reporte de monitoreo indicando la materialización del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 Acta de evidencia de reunión que contenga la información del reporte y priorización de los mantenimientos.
-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actualizado.</t>
  </si>
  <si>
    <t xml:space="preserve">"Gestionar el mantenimiento físico de la infraestructura tecnológica
COMPONENTE (Productos):  Servicios tecnológicos" </t>
  </si>
  <si>
    <t>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bajo. del cuadrante BAJO (1,2)</t>
  </si>
  <si>
    <t>-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
- Se activa el plan de contingencia conforme a las fases establecidas en el Plan de Contingencia TI de la Secretaría General de la Alcaldía Mayor de Bogotá -4204000-OT-020
- Actualizar el riesgo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t>
  </si>
  <si>
    <t>- Oficina de Tecnologias de la información y las comunicaciones
- Jefe Oficina de Tecnologías de la Información y las Comunicaciones
- Oficina de Tecnologias de la información y las comunicaciones</t>
  </si>
  <si>
    <t>-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Documentación y soportes del proceso de contingencia
-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actualizado.</t>
  </si>
  <si>
    <t xml:space="preserve">Se ajustó el DOFA del mapa de riesgos conforme al nuevo contexto estratégico
Se ajustó el objetivo estratégico conforme a la nueva plataforma estratégica adoptada mediante Resolución 630 de 2024.
Se realiza el analisis antes y despues de controles
Se modifican puntos de control conforme a la nueva forma de operar del proceso
Se crea acciones de contingencia   </t>
  </si>
  <si>
    <t xml:space="preserve">
Identificación del riesgo
</t>
  </si>
  <si>
    <t xml:space="preserve">Planear y administrar la gestión documental institucional
Fase (Componente): Servicio de gestión documental </t>
  </si>
  <si>
    <t>Posibilidad de afectación reputacional por incumplimiento en la entrega de comunicaciones oficiales y trámite de actos administrativos, debido a errores (fallas o deficiencias) en la gestión, trámite y/o expedición de los mismos</t>
  </si>
  <si>
    <t xml:space="preserve">- Deficiente conectividad y falta de interoperabilidad de las plataformas tecnológicas.
</t>
  </si>
  <si>
    <t xml:space="preserve">- Incumplimiento de los tiempos de entrega por parte del prestador de servicio postal.
</t>
  </si>
  <si>
    <t xml:space="preserve">- Incumplimiento de las funciones o legal por vencimiento de términos en la entrega de comunicaciones oficiales.
- Reprocesos en la entrega de comunicaciones al usuario final.
- Presentación de peticiones de la ciudadanía y demás partes interesadas o grupos de interés
</t>
  </si>
  <si>
    <t>3. Mejorar la oportunidad en la gestión administrativa, garantizando la adquisición de bienes y servicios , que  satisfagan las necesidades de la entidad y la ciudadanía, en el marco de la optimización de los recursos asignados.</t>
  </si>
  <si>
    <t>- Reportar el riesgo materializado de Posibilidad de afectación reputacional por incumplimiento en la entrega de comunicaciones oficiales y trámite de actos administrativos, debido a errores (fallas o deficiencias) en la gestión, trámite y/o expedición de los mismos en el informe de monitoreo a la Oficina Asesora de Planeación.
- Identificar la inconsistencia presentada, se devuelve el documento en físico o electrónico a la dependencia productora para su respectivo ajuste, ya sea en físico o por el aplicativo definido para tal fin, se da alcance a la comunicación correspondiente.
- Reportar la incidencia a la mesa de ayuda de la OTIC si la falla es técnica, para que se realice el respectivo soporte funcional y se realice el ajuste para contar con el sistema con operación normal dando alcance a la comunicación correspondiente.
- Actualizar El mapa de riesgos Gestión de Servicios Administrativos y Tecnológicos
- Actualizar el riesgo Posibilidad de afectación reputacional por incumplimiento en la entrega de comunicaciones oficiales y trámite de actos administrativos, debido a errores (fallas o deficiencias) en la gestión, trámite y/o expedición de los mismos</t>
  </si>
  <si>
    <t>- Subdirección de Gestión Documental
- Subdirección de Gestión Documental
- Subdirección de Gestión Documental
- Subdirección de Servicios Administrativos, Oficina de Tecnología de la Información y las Telecomunicaciones y la Subdirección de  Gestión Documental
- Subdirección de Gestión Documental</t>
  </si>
  <si>
    <t>- Reporte de monitoreo indicando la materialización del riesgo de Posibilidad de afectación reputacional por incumplimiento en la entrega de comunicaciones oficiales y trámite de actos administrativos, debido a errores (fallas o deficiencias) en la gestión, trámite y/o expedición de los mismos
- Formato de devolución de correspondencia 2211600-FT-262 o correo Fuera de Servicio aplicativo SIGA según corresponda
- Correo electrónico reportando la incidencia a la mesa de ayuda
- Mapa de riesgo  Gestión de Servicios Administrativos y Tecnológicos, actualizado.
- Riesgo de Posibilidad de afectación reputacional por incumplimiento en la entrega de comunicaciones oficiales y trámite de actos administrativos, debido a errores (fallas o deficiencias) en la gestión, trámite y/o expedición de los mismos, actualizado.</t>
  </si>
  <si>
    <t xml:space="preserve">Se ajustó el DOFA del proceso
Se Actualizó el objetivo estratégico, conforme a la nueva plataforma estratégica aprobada mediante Resolución 630 de 2024.
Se ajustaron las causas internas
</t>
  </si>
  <si>
    <t>Planear y administrar la gestión documental institucional
Fase (componente): Servicio de gestión documental.</t>
  </si>
  <si>
    <t>Posibilidad de afectación reputacional por inconsistencias en los planes o instrumentos archivísticos, debido a errores (fallas o deficiencias) en la aplicación de los lineamientos  para su implementación o actualización.</t>
  </si>
  <si>
    <t xml:space="preserve">- Deficiente conectividad y falta de interoperabilidad de las plataformas tecnológicas.
- Falta de Coherencia entre lo documentado en los procesos y la ejecución.
</t>
  </si>
  <si>
    <t xml:space="preserve">- Cambios en la normatividad que afecta los procesos y procedimientos establecidos.
- Persistencia de brechas en materia de generación, uso y aprovechamiento de los datos, la tecnología y la innovación, afectando la calidad de vida de las personas, la igualdad de oportunidades y el acceso a los servicios de la ciudad.  
</t>
  </si>
  <si>
    <t xml:space="preserve">-  Perdida de información y documentos.
- Represamiento de archivos en las dependencias.
- Reprocesos administrativos y perdida de recursos.
- No disponibilidad de documentos.
- Sanciones administrativas a los jefes de las dependencias.
- Sanciones por parte de cualquier ente de control o regulador. 
</t>
  </si>
  <si>
    <t>La valoración del riesgo antes de controles por la técnica de exposición arrojó un nivel medio, toda vez que existe la posibilidad de que suceda , sin embargo, dentro de la escala de impacto se ubicó en menor, en consecuencia el riesgo se ubica en la zona resultante "Moderado"..</t>
  </si>
  <si>
    <t>- Reportar el riesgo materializado de Posibilidad de afectación reputacional por inconsistencias en los planes o instrumentos archivísticos, debido a errores (fallas o deficiencias) en la aplicación de los lineamientos  para su implementación o actualización. en el informe de monitoreo a la Oficina Asesora de Planeación.
- Realizar el respectivo ajuste en el instrumento archivístico.
- Solicitar a la dependencia realizar la transferencia documental.
- Ajustar el cronograma de transferencias documentales.
- Actualizar el riesgo Posibilidad de afectación reputacional por inconsistencias en los planes o instrumentos archivísticos, debido a errores (fallas o deficiencias) en la aplicación de los lineamientos  para su implementación o actualización.</t>
  </si>
  <si>
    <t>- Subdirección de Gestión Documental
-  Subdirector(a) de Gestión Documental
-  Subdirector(a) de Gestión Documental
-  Subdirector(a) de Gestión Documental
- Subdirección de Gestión Documental</t>
  </si>
  <si>
    <t>- Reporte de monitoreo indicando la materialización del riesgo de Posibilidad de afectación reputacional por inconsistencias en los planes o instrumentos archivísticos, debido a errores (fallas o deficiencias) en la aplicación de los lineamientos  para su implementación o actualización.
- Instrumento ajustado (TRD)
- Memorando de solicitud de Transferencia documental
- Cronograma de Transferencias documentales ajustado
- Riesgo de Posibilidad de afectación reputacional por inconsistencias en los planes o instrumentos archivísticos, debido a errores (fallas o deficiencias) en la aplicación de los lineamientos  para su implementación o actualización., actualizado.</t>
  </si>
  <si>
    <t xml:space="preserve">Se ajustó el DOFA del proceso
Se Actualizó el objetivo estratégico, conforme a la nueva plataforma estratégica aprobada mediante Resolución 630 de 2024.
Se ajustaron las causas internas, externas y consecuencias
</t>
  </si>
  <si>
    <t xml:space="preserve">- Deficiente conectividad y falta de interoperabilidad de las plataformas tecnológicas.
- Alta rotación del personal que genera retrasos en la curva de aprendizaje y reprocesos que afectan la ejecución de las actividades de la entidad para el cumplimiento de su misionalidad.
</t>
  </si>
  <si>
    <t xml:space="preserve">- Persistencia de brechas en materia de generación, uso y aprovechamiento de los datos, la tecnología y la innovación, afectando la calidad de vida de las personas, la igualdad de oportunidades y el acceso a los servicios de la ciudad.  
- Cambios en la normatividad que afecta los procesos y procedimientos establecidos.
</t>
  </si>
  <si>
    <t>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t>
  </si>
  <si>
    <t xml:space="preserve">- Listado de asistencias de sensibilización
</t>
  </si>
  <si>
    <t xml:space="preserve">01/02/yyyy
</t>
  </si>
  <si>
    <t>-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
- Reportar al Subdirector de Gestión Documental para que se tomen las medidas pertinentes.
- Reportar a la Oficina de Control Interno Disciplinario, para que se inicie el respectivo proceso al funcionario implicado.
- Actualizar el mapa de riesgos Gestión de Servicios Administrativos y Tecnológicos
- Actualizar el riesgo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t>
  </si>
  <si>
    <t>- Subdirección de Gestión Documental
- Responsable de archivo de gestión o archivo central 
- Subdirector(a) de Gestión Documental
- Subdirección de Servicios Administrativos, Oficina de Tecnología de la Información y las Telecomunicaciones y la Subdirección de  Gestión Documental
- Subdirección de Gestión Documental</t>
  </si>
  <si>
    <t>-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
- correo electronico o memorando electronico con reporte respectivo
- Memorando  de reporte a la Oficina de Control Interno
- Mapa de riesgo  Gestión de Servicios Administrativos y Tecnológicos, actualizado.
- Riesgo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actualizado.</t>
  </si>
  <si>
    <t xml:space="preserve">Se ajustó el DOFA del proceso
Se Actualizó el objetivo estratégico, conforme a la nueva plataforma estratégica aprobada mediante Resolución 630 de 2024.
Se ajustaron las causas internas, externas.
</t>
  </si>
  <si>
    <t xml:space="preserve">- Manipulación de la caja menor por personal no autorizado.
- Falta de integridad del funcionario encargado del manejo de caja menor.
- Intereses personales.
- Abuso de poder.
- Incumplimiento del Manual para el manejo y control de cajas menores
- Desconocimiento por parte de algunos funcionarios de los linemientos y directricez frente a los rubros establecidos para la caja menor.
</t>
  </si>
  <si>
    <t xml:space="preserve">- Falsedad en los documentos aportados para la legalización del gasto.
- Eventos externos por situaciones de orden publico y/o desastres naturales, por cambios, modificaciones o ataques que puedan alterar el orden público generando afectación en los recursos físicos, el funcionamiento normal de las actividades.
</t>
  </si>
  <si>
    <t xml:space="preserve">- Detrimento patrimonial.
- Investigaciones disciplinarias, fiscales y/o penales.
- Pérdida de credibilidad y desconfianza en el proceso.
- Afectación de la póliza de manejo.
</t>
  </si>
  <si>
    <t>Se determina la probabilidad (Muy baja (1)) ya que las actividades de control preventivas son fuertes y mitigan la mayoría de las causas. El riesgo no disminuye el impacto para riesgos de corrupción. dando como resultado de valoracion después de controles (Alto).</t>
  </si>
  <si>
    <t xml:space="preserve">- Publicidad al interior de la Entidad de la Resolución de Constitución de la Caja Menor y prohibiciones 2025
</t>
  </si>
  <si>
    <t xml:space="preserve">- Dirección Administrativa y Financiera, y, Subdirección de Servicios Administrativos
</t>
  </si>
  <si>
    <t xml:space="preserve">- Publicación de la Resolución de Constitución de la Caja menor y publicación de prohibiciones
</t>
  </si>
  <si>
    <t xml:space="preserve">30/09/2025
</t>
  </si>
  <si>
    <t>-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
- Comunicación oficial de traslado a la Oficina de Control Disciplinario Interno.
- Comunicación oficial de informe de los hechos al corredor de seguros.
- Riesgo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actualizado.</t>
  </si>
  <si>
    <t xml:space="preserve">
Análisis antes de controles
Evaluación de controles
Tratamiento del riesgo</t>
  </si>
  <si>
    <t xml:space="preserve">Para este riesgo e realizó: análisis antes de controles, evaluacion de controles y tratamiento del riesgo
Se ajustó el DOFA del proceso
Se Actualizó el objetivo estratégico, conforme a la nueva plataforma estratégica aprobada mediante Resolución 630 de 2024.
 </t>
  </si>
  <si>
    <t>Administrar los servicios de apoyo logístico a la gestión de la Entidad</t>
  </si>
  <si>
    <t>Posibilidad de afectación reputacional por pérdida de credibilidad en la atención a las solicitudes de servicios administrativos, debido a errores (fallas o deficiencias) en la prestación de servicios administrativos.</t>
  </si>
  <si>
    <t xml:space="preserve">- Desconocimiento por parte de algunos funcionarios de los linemientos y directricez frente a los servicios que presta la entidad.
- Falta de apropiación de políticas, procesos y procedimientos, lo cual genera falta de estandarización en soluciones administrativas y de recursos físicos.
- Fallas en el Software que puede generar dificultad en la ejecución de las actividades que desarrolla la entidad.
- Alta rotación del personal que genera retrasos en la curva de aprendizaje y reprocesos que afectan la ejecución de las actividades de la entidad para el cumplimiento de los servicios solicitados.
- Falta de concientización en la optimización del uso de los bienes de la Entidad por parte de algunas dependencias, generando dificultad en la ejecución de las actividades en materia de servicios solicitados.
</t>
  </si>
  <si>
    <t xml:space="preserve">- Por cambio de administración del gabinete distrital se retrasan los procesos, procedimientos y lineamientos, por lo que dificulta la ejecución de las actividades  establecidas con anterioridad.
- Recortes y continuas restricciones presupuestales que impiden el cumplimiento de los planes y programas necesarios para el óptimo funcionamiento de la entidad, para los proyectos de inversión, que impiden el mantenimiento e inversión en adecuación y modernización del parque automotor para lograr mayor atención en los servicios solicitados.
-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
</t>
  </si>
  <si>
    <t xml:space="preserve">- Insatisfacción por parte de las dependencias de la Entidad, otras entidades del Distrito y usuarios de los servicios.
- Interrupciones en actividades programadas de la Entidad.
- Afectación en la asignacion de servicios.
</t>
  </si>
  <si>
    <t>Se determina la probabilidad (Alta)  teniendo en cuenta el número de veces que se ejecuta la actividad clave es 1692 durante el año. El impacto (Moderado) obedece a que en el análisis de las consecuencias podría verse afectada la imagen de la entidad  por insatisfacción de los grupos de valor y partes interesadas.</t>
  </si>
  <si>
    <t>Se determina la probabilidad (Muy baja 1) ya que las actividades de control preventivas son fuertes y mitigan la mayoría de las causas. El impacto  (menor 2) ya que las actividades de control cubren los efectos más significativos, dando como resultado después de controles en (Bajo).</t>
  </si>
  <si>
    <t>-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
- Priorizar los servicios no ejecutados o ejecutados con fallas  para realizarlos en el menor tiempo posible
- Informar las fallas presentadas en la prestación del servicio a la empresa contratada cuando aplique y solicitar el correctivo pertinente.
- Actualizar el riesgo Posibilidad de afectación reputacional por pérdida de credibilidad en la atención a las solicitudes de servicios administrativos, debido a errores (fallas o deficiencias) en la prestación de servicios administrativos.</t>
  </si>
  <si>
    <t>- Subdirección de Servicios Administrativos
- Profesional o Auxiliar administrativo de la Subdirección de Servicios Administrativos
- Profesional o Auxiliar administrativo de la Subdirección de Servicios Administrativos
- Subdirección de Servicios Administrativos</t>
  </si>
  <si>
    <t>-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
- Servicio prestado
- Correo o memorando electrónico con el reporte.
- Riesgo de Posibilidad de afectación reputacional por pérdida de credibilidad en la atención a las solicitudes de servicios administrativos, debido a errores (fallas o deficiencias) en la prestación de servicios administrativos., actualizado.</t>
  </si>
  <si>
    <t xml:space="preserve">
Análisis antes de controles
Evaluación de controles
</t>
  </si>
  <si>
    <t xml:space="preserve">Se realizó para este riesgo: análisis antes de controles y evaluación de controles.
Se ajustó el DOFA del proceso
Se Actualizó el objetivo estratégico, conforme a la nueva plataforma estratégica aprobada mediante Resolución 630 de 2024.
 </t>
  </si>
  <si>
    <t>Posibilidad de afectación reputacional por decisiones no acertadas en el préstamo y uso de espacios de la Secretaría General de la Alcaldía Mayor de Bogotá D.C., debido a la aplicación errónea de criterios o instrucciones para la realización de actividades.</t>
  </si>
  <si>
    <t xml:space="preserve">- Desconocimiento por parte de algunos funcionarios de los linemientos y directricez frente a los servicios para el préstamo de espacios.
- Falta de apropiación de políticas, procesos y procedimientos, lo cual genera falta de estandarización en soluciones administrativas y el uso de los espacios de la Entidad. 
- Alta rotación del personal que genera retrasos que afectan la ejecución de las actividades de la entidad para el cumplimiento del apoyo logístico y técnico.
- No se cuenta con la cultura sobre el uso de los espacios y los tiempos requeridos para la solicitudes de los servicios
</t>
  </si>
  <si>
    <t xml:space="preserve">-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
- Por cambio de administración del gabinete distrital se retrasan los procesos, procedimientos y lineamientos, por lo que dificulta la ejecución de las actividades  establecidas con anterioridad.
- Los cambios en las directrices y normativas ambientales, impulsados por los impactos del cambio climático, obligan a la entidad a actualizar constantemente sus acciones ambientales para asegurar que estén alineadas con las necesidades actuales.
</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</si>
  <si>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</si>
  <si>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Se determina la probabilidad (Alta) teniendo en cuenta el número de veces que se ejecuta el préstamo de espacios de lo corrido del año 2024. El impacto (Moderado) obedece a la afectación de imagen institucional en condiciones poco comunes.</t>
  </si>
  <si>
    <t>Se determina la probabilidad (baja) ya que la calificación de las actividades de control preventivas es satisfactoria y permiten mitigar la mayoría de las causas. El impacto  (Leve) ya que las actividades de control cubren los efectos más significativos, dando la valoración después de controles en (Bajo).</t>
  </si>
  <si>
    <t>- Reportar el riesgo materializado de Posibilidad de afectación reputacional por decisiones no acertadas en el préstamo y uso de espacios de la Secretaría General de la Alcaldía Mayor de Bogotá D.C., debido a la aplicación errónea de criterios o instrucciones para la realización de actividades. en el informe de monitoreo a la Oficina Asesora de Planeación.
- Validar los correos de solicitudes del evento para corroborar las posibles fallas realizadas en el proceso del préstamo de espacios con los servidores encargados de los mismos.
- Gestión de la indagación del responsable del evento y las posibles fallas realizadas en el proceso del préstamo de espacios cuando aplique y gestionar el correctivo pertinente.
- Generación de la sanción o actualización de la guía Préstamo de espacios (Según sea el caso)
- Actualizar el riesgo Posibilidad de afectación reputacional por decisiones no acertadas en el préstamo y uso de espacios de la Secretaría General de la Alcaldía Mayor de Bogotá D.C., debido a la aplicación errónea de criterios o instrucciones para la realización de actividades.</t>
  </si>
  <si>
    <t xml:space="preserve">- Subdirección de Servicios Administativos, Oficina Consejería Distrital de Paz, Víctimas y Reconciliación. 
- Profesional o Auxiliar administrativo de la Subdirección de Servicios Administrativos.
- Director(a) de Centro de Memoria, Paz y Reconciliación
- Director(a) de Centro de Memoria, Paz y Reconciliación
- Subdirección de Servicios Administativos, Oficina Consejería Distrital de Paz, Víctimas y Reconciliación. </t>
  </si>
  <si>
    <t>- Reporte de monitoreo indicando la materialización del riesgo de Posibilidad de afectación reputacional por decisiones no acertadas en el préstamo y uso de espacios de la Secretaría General de la Alcaldía Mayor de Bogotá D.C., debido a la aplicación errónea de criterios o instrucciones para la realización de actividades.
- Correo con el informe de la validación gestionada, y correctivo en caso de ser aplicado.
- Informe de la indagación correspondiente y gestión del correctivo (si aplica)
- Información de la sanción realizada por medio de SIGA o actualización de la Guía Préstamo de espacios en el sistema de Calidad, plataforma DARUMA y socialización de la misma.
- Riesgo de Posibilidad de afectación reputacional por decisiones no acertadas en el préstamo y uso de espacios de la Secretaría General de la Alcaldía Mayor de Bogotá D.C., debido a la aplicación errónea de criterios o instrucciones para la realización de actividades., actualizado.</t>
  </si>
  <si>
    <t xml:space="preserve">- Altos costos de la tecnología.  
- Fenómenos naturales o climáticos que pongan en riesgo la infraestructura, continuidad de prestación de servicios de la entidad, confidencialidad, integridad y disponibilidad de la información. 
- Variacion en la TRM de cambio para renovacion tecnológica
</t>
  </si>
  <si>
    <t>El  riesgo se ubica en una zona MODERADA, debido a que la frecuencia con la que se realizó la actividad clave asociada al riesgo se presentó 12 veces en el último año, sin embargo, ante su materialización, podrían presentarse efectos reputacionales al no contar con el presupuesto para la implementacion de proyectos de transformacion digital orientados al cumplimiento de la politica de Gobierno Digital.</t>
  </si>
  <si>
    <t>El  riesgo después del análisis de controles se ubica en una zona de probabilidad MUY BAJA el impacto MENOR, en consecuencia la valoración quedó en zona BAJA.</t>
  </si>
  <si>
    <t>Se ajustó el DOFA del proceso
Se Actualizó el objetivo estratégico, conforme a la nueva plataforma estratégica aprobada mediante Resolución 630 de 2024.
Se realiza el analisis antes y despues de controles
Se modifican puntos de control conforme a la nueva forma de operar del proceso
Se crea acciones de contingencia.</t>
  </si>
  <si>
    <t>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t>
  </si>
  <si>
    <t>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t>
  </si>
  <si>
    <t>Realizar analítica institucional y gestión estadística</t>
  </si>
  <si>
    <t>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t>
  </si>
  <si>
    <t xml:space="preserve">- Una debilidad de la Secretaría General es alta rotación del personal, lo que genera retrasos en la operación de la entidad.
- Se realizan análisis descriptivos pero no predictivos y prospectivos de los resultados de la gestión de la entidad, lo que dificulta la toma de decisiones basada en evidencia. 
- Una debilidad de la Secretaría General es que las bases de datos se manejan separadas por dependencias y no permiten interoperabilidad o cruces de información entre ellas.  
</t>
  </si>
  <si>
    <t xml:space="preserve">-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
- Desconocimiento de nueva normativa relacionada con la gestión estadística
- Cambios inesperados en el contexto político, normativo y legal que afecten  la operación de la Entidad y la prestación del servicio.
</t>
  </si>
  <si>
    <t xml:space="preserve">- Hallazgos producto de autorías internas y externas
- Afectación de la imagen y credibilidad de la entidad
- Consolidación de resultados de las encuestas con información inexacta de la prestación de los servicios.
</t>
  </si>
  <si>
    <t>8. Fomentar una cultura de integridad, transparencia y corresponsabilidad mediante estrategias de cambio cultural, participación ciudadana, acceso a la información para generar confianza y cercanía en la ciudadanía</t>
  </si>
  <si>
    <t>Se determina probabilidad media, teniendo en cuenta que el nivel de ejecución de la actividad es de 52 veces aproximadamente durante el año; y el impacto moderado porque de materializarse el riesgo puede conllevar a hallazgos de auditorías internas y externas, a afectación de la imagen de la entidad y a pérdida de información crítica que debe ser recuperada.</t>
  </si>
  <si>
    <t>Se determina la probabilidad de ocurrencia de este riesgo como bajo, debido a que los controles establecidos son los adecuados y la calificación de los criterios es satisfactoria  para los  2 controles (1 preventivo) (1 detectivo) y ante su materialización (2) controles correctivos, que podrían disminuir los efectos, aplicando las acciones de contingencia.</t>
  </si>
  <si>
    <t xml:space="preserve">- Realizar dos veces al año, socializaciones y/o talleres a los servidores públicos y colaboradores responsables de aplicar encuestas de satisfacción, con el fin de fortalecer el cumplimiento de requisitos administrativos y técnicos estadísticos en la aplicación de las encuestas.
</t>
  </si>
  <si>
    <t xml:space="preserve">- Oficina Asesora de Planeación Grupo de Gestión de Conocimiento
</t>
  </si>
  <si>
    <t xml:space="preserve">- Evidencias de realización socializaciones y/o talleres 
</t>
  </si>
  <si>
    <t xml:space="preserve">30/11/2025
</t>
  </si>
  <si>
    <t>-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
- Informar al líder(sa) del equipo de trabajo que coordina la revisión de las encuestas de satisfacción y al (la) jefe(a) de la Oficina Asesora de Planeación que se ha detectado un instrumento de encuesta de satisfacción aprobado sin el cumplimiento de los requisitos
-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 Realizar los ajustes de los instrumentos e informes e indicar a la Oficina Asesora de Planeación
- Actualizar el riesgo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t>
  </si>
  <si>
    <t>- Oficina Asesora de Planeación
- Profesional de la Oficina Asesora de Planeación
- Jefe Oficina Asesora de Planeación
- Líder de proceso y/o jefe de dependencia 
- Oficina Asesora de Planeación</t>
  </si>
  <si>
    <t>-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 Correo o informe indicando cuál es el instrumento de encuestas de satisfacción que se encuentra aprobado no cumple y cuáles son los criterios que no se cumplen
- Memorando electrónico solicitando que se suspenda, revise y ajuste los instrumentos de encuestas de satisfacción y los informes/reportes que hayan tenido como fuente los resultados de la encuesta aplicada.
- Instrumentos e informes actualizados y memorando de información 
-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actualizado.</t>
  </si>
  <si>
    <t xml:space="preserve">Se actualizó el contexto estrategico, la identificación del riesgo , el analisis, establecimiento y evaluación de controles, y el tratamiento de los mismos. Se actualizó el objetivo estratégico teniendo en cuenta la nueva Plataforma Estratégica. </t>
  </si>
  <si>
    <t>Gestionar el uso, la apropiación y conservación del conocimiento</t>
  </si>
  <si>
    <t>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t>
  </si>
  <si>
    <t xml:space="preserve">- Una debilidad de la Secretaría General es alta rotación del personal, lo que genera retrasos en la operación de la entidad.
- Falta de sistemas de información que soporte el quehacer de la gestión del conocimiento de la entidad.
- Dificultades en la transferencia de conocimiento entre los servidores que se vinculan y retiran de la entidad.
- Falta de conocimiento de la operación de los procesos 
</t>
  </si>
  <si>
    <t xml:space="preserve">- Desconocimiento de nueva normativa relacionada con la gestión estadística
- Cambios inesperados en el contexto político, normativo y legal que afecten  la operación de la Entidad y la prestación del servicio.
-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
</t>
  </si>
  <si>
    <t xml:space="preserve">- Hallazgos producto de autorías internas
- Afectación de la imagen y credibilidad de la entidad
- Pérdida de información crítica que debe ser recuperada.
</t>
  </si>
  <si>
    <t>Se determina probabilidad media, teniendo en cuenta que para el año 2023 habían 637 personas contratistas, de los cuales 355 no continuaron en la entidad y 282 permanecen en la vigencia 2024, lo que refleja una importante rotación de personal contratista; igualmente, en el Plan Anual de Vacantes realizado por la Dirección de Gestión Humana se encuentran reportados a la CNSC 78 empleos para la convocatoria Distrito, lo cual genera una probable pérdida de activos de conocimiento de los procesos de la entidad. Por su parte, el impacto se considera moderado porque de materializarse el riesgo, puede conllevar a hallazgos de auditorías internas, a afectación de la imagen de la entidad y a pérdida de información crítica que debe ser recuperada.</t>
  </si>
  <si>
    <t>Se determina la probabilidad de ocurrencia de este riesgo como muy bajo, debido a que la calificación de los criterios es satisfactoria  para  los  3 controles preventivos y ante su materialización (2) controles correctivos, que podrían disminuir los efectos, aplicando las acciones de contingencia.</t>
  </si>
  <si>
    <t>- Reportar el riesgo materializado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en el informe de monitoreo a la Oficina Asesora de Planeación.
- Remitir la buena práctica y/o lección aprendida documentada a la Oficina Asesora de Planeación para continuar con las actividades del procedimiento.  
- Actualizar el riesgo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t>
  </si>
  <si>
    <t>- Oficina Asesora de Planeación
- Jefe de la dependencia involucrada. 
- Oficina Asesora de Planeación</t>
  </si>
  <si>
    <t>- Reporte de monitoreo indicando la materialización del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 Correo electrónico y/o memorando con la remisión de la buena práctica y/o lección aprendida documentada. 
-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actualizado.</t>
  </si>
  <si>
    <t>Se realizó la creación del riesgo.</t>
  </si>
  <si>
    <t xml:space="preserve">- Solcializar el procedimiento "Buenas prácticas y lecciones aprendidas de gestión pública (4202000-PR-394)", con el fin de que se fortalezca la apropiación del trámite para la documentación de  las buenas prácticas y/o lecciones aprendidas de gestión pública realizadas y/o incorporadas en la entidad
</t>
  </si>
  <si>
    <t xml:space="preserve">- Prifesional Oficina Asesora de Planeación
</t>
  </si>
  <si>
    <t xml:space="preserve">- Registros de socialización
</t>
  </si>
  <si>
    <t>Director(a) Distrital de Relaciones Internacionales</t>
  </si>
  <si>
    <t>Gestionar alianzas y / o acciones de Relacionamiento Internacional, previa aprobación con el sector/entidad y/o la Alcaldía y actores internacionales para el Distrito.
Propósito (Objetivo General): fortalecer la arquitectura Internacional del Distrito para mejorar el desarrollo y seguimiento de la gestión internacional para la ejecución de los proyectos de la administración Distrital.</t>
  </si>
  <si>
    <t xml:space="preserve">Posibilidad de afectación reputacional por perdida de confianza en las entidades distritales, debido a errores(fallas o defiiciencias) en la definición de los lineamientos establecidos para la gestión de relacionamiento y cooperación internacional.
</t>
  </si>
  <si>
    <t xml:space="preserve">Consejería Distrital de  Relaciones Internacionales </t>
  </si>
  <si>
    <t xml:space="preserve">- Falta de oportunidad en la entrega de información por parte de los enlaces del Distrito, para la consolidación y respuestas a requerimientos internos y externos dentro de los tiempos establecidos, así mismo, para la toma de decisiones oportuna
- Fuga de conocimiento por cambios en la planta de personal que generan reprocesos en el desarrollo de las actividades de las dependencias y afecta el cumplimiento de la misión y de los objetivos institucionales.
</t>
  </si>
  <si>
    <t xml:space="preserve">- La inestabilidad de la conectividad, indisponibilidad de servidores de información y vulnerabilidad en la seguridad informática.
- Falta de oportunidad en la entrega de información por parte de los enlaces del Distrito, para la consolidación y respuestas a requerimientos internos y externos dentro de los tiempos establecidos, así mismo, para la toma de decisiones oportuna
</t>
  </si>
  <si>
    <t xml:space="preserve">- Pérdida de credibilidad y reputación de la Oficina Consejería Distrital de Relaciones InternacionalesI con actores Locales, Nacionales e Internacionales.
</t>
  </si>
  <si>
    <t>4. Desarrollar y consolidar la arquitectura institucional, los instrumentos de política pública y las alianzas estratégicas necesarias para posicionar a Bogotá como una ciudad globalmente accesible y abierta al mundo.</t>
  </si>
  <si>
    <t>5. Igualdad de género
8. Trabajo decente y crecimiento económico
10. Reducción de las desigualdades
11. Ciudades y comunidades sostenibles</t>
  </si>
  <si>
    <t>El riesgo se ubica en una zona Moderada (probabilidad 3 e Impacto 1), considerando que la actividad clave se presentó 300 veces en el último año. En cuanto al impacto, se considera leve ya que el registro de interacciones de relacionamiento genera en menor grado la pérdida de credibilidad por parte de los grupos de valor y partes interesadas.</t>
  </si>
  <si>
    <t xml:space="preserve">
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t>
  </si>
  <si>
    <t xml:space="preserve">- Reportar el riesgo materializado de Posibilidad de afectación reputacional por perdida de confianza en las entidades distritales, debido a errores(fallas o defiiciencias) en la definición de los lineamientos establecidos para la gestión de relacionamiento y cooperación internacional.
 en el informe de monitoreo a la Oficina Asesora de Planeación.
- Realizar la gestión para la corrección y  aprobación por parte del enlace de la Consejería Distrital de Relaciones Internaciones y administrador del sistema de información Globo y socialización de dicha corrección a las partes interesadas. 
- Verificar que se realizaron los ajustes correspondientes en el sistema de información Globo
- Actualizar el riesgo Posibilidad de afectación reputacional por perdida de confianza en las entidades distritales, debido a errores(fallas o defiiciencias) en la definición de los lineamientos establecidos para la gestión de relacionamiento y cooperación internacional.
</t>
  </si>
  <si>
    <t xml:space="preserve">- Consejería Distrital de  Relaciones Internacionales 
- Consejería Distrital de  Relaciones Internacionales 
- Consejería Distrital de  Relaciones Internacionales 
- Consejería Distrital de  Relaciones Internacionales </t>
  </si>
  <si>
    <t>- Reporte de monitoreo indicando la materialización del riesgo de Posibilidad de afectación reputacional por perdida de confianza en las entidades distritales, debido a errores(fallas o defiiciencias) en la definición de los lineamientos establecidos para la gestión de relacionamiento y cooperación internacional.
- Correo electrónico con la corrección del lineamiento 
- verificación en el sistema de información Globo sobre los ajustes y correcciones efectuadas
- Riesgo de Posibilidad de afectación reputacional por perdida de confianza en las entidades distritales, debido a errores(fallas o defiiciencias) en la definición de los lineamientos establecidos para la gestión de relacionamiento y cooperación internacional.
, actualizado.</t>
  </si>
  <si>
    <t xml:space="preserve">Se realizó la  actualización del DOFA del proceso, así como el cambio del objetivo estratégico conforme con la nueva plataforma aprobada mediante Resolución 630 de 2024.
</t>
  </si>
  <si>
    <t xml:space="preserve">Gestionar alianzas y / o acciones de Relacionamiento Internacional, previa aprobación con el sector/entidad y/o la Alcaldía y actores internacionales para el Distrito.
Fase: Componente (producto): Documentos de lineamientos técnicos
</t>
  </si>
  <si>
    <t xml:space="preserve">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t>
  </si>
  <si>
    <t>- Reportar el riesgo materializado de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en el informe de monitoreo a la Oficina Asesora de Planeación.
- Realizar la gestión para la corrección y  aprobación por parte del enlace de la Consejería Distrital de Relaciones Internaciones y administrador del sistema de información Globo y socialización de dicha corrección a las partes interesadas. 
- Verificar que se realizaron los ajustes correspondientes en el sistema de información Globo
- Actualizar el riesgo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t>
  </si>
  <si>
    <t>- Reporte de monitoreo indicando la materialización del riesgo de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 Correo electrónico con la corrección del lineamiento 
- verificación en el sistema de información Globo sobre los ajustes y correcciones efectuadas
- Riesgo de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actualizado.</t>
  </si>
  <si>
    <t xml:space="preserve">Creación del riesgo </t>
  </si>
  <si>
    <t xml:space="preserve">Gestionar alianzas y / o acciones de Relacionamiento Internacional, previa aprobación con el sector/entidad y/o la Alcaldía y actores internacionales para el Distrito.
Fase: Actividad (meta):  Participar en 50 instrumentos estratégicos de cooperación internacional tales como redes hermanamientos convenios memorandos de entendimiento cartas de intención y otros similares a nivel bilateral y multilateral con el objetivo de fomentar la cooperación internacional y la internacionalización de la ciudad.
</t>
  </si>
  <si>
    <t>Posibilidad de afectación reputacional por inconformidad de las entidades del distrito  y partes interesadas debido incumplimiento de compromisos en el seguimiento a la vigencia de los instrumentos estratégicos de cooperación internacional.</t>
  </si>
  <si>
    <t>Como lo señala el mapa de calor la Posibilidad de afectación reputacional por información inoportuna, deficiente o insuficiente, debido a errores (fallas o deficiencias) en el reporte de la información o en la gestión de relacionamiento y cooperación internacional de los sectores y/o entidades, se ubica en una zona moderada   (probabilidad 3 e Impacto 1), considerando que el registro de las interacciones es mensual, con apróximadamente 300 registros al año y el impacto es leve por que no se ve afectada la imagen de la entidad.</t>
  </si>
  <si>
    <t>- Reportar el riesgo materializado de Posibilidad de afectación reputacional por inconformidad de las entidades del distrito  y partes interesadas debido incumplimiento de compromisos en el seguimiento a la vigencia de los instrumentos estratégicos de cooperación internacional. en el informe de monitoreo a la Oficina Asesora de Planeación.
- Realizar la gestión para la corrección y  aprobación por parte del enlace de la Consejería Distrital de Relaciones Internaciones y administrador del sistema de información Globo y socialización de dicha corrección a las partes interesadas. 
- Verificar que se realizaron los ajustes correspondientes en el sistema de información Globo
- Actualizar el riesgo Posibilidad de afectación reputacional por inconformidad de las entidades del distrito  y partes interesadas debido incumplimiento de compromisos en el seguimiento a la vigencia de los instrumentos estratégicos de cooperación internacional.</t>
  </si>
  <si>
    <t>- Reporte de monitoreo indicando la materialización del riesgo de Posibilidad de afectación reputacional por inconformidad de las entidades del distrito  y partes interesadas debido incumplimiento de compromisos en el seguimiento a la vigencia de los instrumentos estratégicos de cooperación internacional.
- Correo electrónico con la corrección del lineamiento 
- verificación en el sistema de información Globo sobre los ajustes y correcciones efectuadas
- Riesgo de Posibilidad de afectación reputacional por inconformidad de las entidades del distrito  y partes interesadas debido incumplimiento de compromisos en el seguimiento a la vigencia de los instrumentos estratégicos de cooperación internacional., actualizado.</t>
  </si>
  <si>
    <t>El proceso estima que el riesgo se ubica en una zona moderada, debido a que la frecuencia con la que se realizó la actividad clave asociada al riesgo se presentó 814 veces en el último año, sin embargo, ante su materialización, podrían presentarse efectos significativos, en la imagen de la entidad a nivel local.</t>
  </si>
  <si>
    <t>El proceso estima que el riesgo se ubica en una zona moderada, sin embargo se requiere fortalecer los controles establecidos en el procedimiento, para disminuir los efectos.</t>
  </si>
  <si>
    <t xml:space="preserve">- Actualizar el procedimierno 4232000 - PR-168 Gestión de situaciones administrativas y Gabinete, respecto a las actividades de control.
</t>
  </si>
  <si>
    <t xml:space="preserve">- Dirección de Talento Humano
</t>
  </si>
  <si>
    <t xml:space="preserve">- Procedimiento 423200-PR-168 actualizado
</t>
  </si>
  <si>
    <t>Se ajustó el DOFA del mapa de riesgos conforme al nuevo contexto estratégico
Se ajustó el objetivo estratégico conforme a la nueva plataforma estratégica adoptada mediante Resolución 630 de 2024.
Se identificaron y ajustaron los controles del riesgo, se valoraron y se formuló plan de tratamiento.</t>
  </si>
  <si>
    <t xml:space="preserve">El proceso estima que el riesgo se ubica en una zona moderada, debido a que la frecuencia con la que se realizó la actividad clave asociada al riesgo se presentó 101 veces en el último año, sin embargo, ante su materialización, podrían presentarse efectos significativos, en el pago de sanciones económicas a favor del/de la exservidor/a de acuerdo fallos judiciales.		</t>
  </si>
  <si>
    <t>El proceso estima que el riesgo se ubica en una zona moderada, cuenta con dos controles preventivos y se requiere revisar las actividades de control establecidos en el procedimiento, y de ser necesario actualizarlos para disminuir los efectos.</t>
  </si>
  <si>
    <t xml:space="preserve">- Revisar los controles existentes en el procedimierno 42232000-PR-221 Gestión organizacional, y actualizar de ser necesario.
</t>
  </si>
  <si>
    <t xml:space="preserve">- Procedimiento 42232000-PR-221 Gestión organizacional, revisado y actualizado de ser necesario
</t>
  </si>
  <si>
    <t>- Reportar el riesgo materializado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
- Reportar al (a la) directora/a de Talento Humano el error o falla en el Acto Administrativo por medio del cual se acepta la renuncia de un/a servidor/a de la Secretaría General o se desvincula a un servido/a de la Secretaría General expedido.
-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Bogota, D.C
-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Bogota, D.C
- Actualizar el riesgo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t>
  </si>
  <si>
    <t xml:space="preserve">- Conflicto de intereses.
- Desconocimiento de los principios y valores institucionales.
- Aplicación errónea en algunos casos  de criterios o instrucciones para la realización de actividades.
- Amiguismo.
</t>
  </si>
  <si>
    <t xml:space="preserve">- Actualizar mensualmente la información de la planta de personal de la entidad en la que se encuentran temas relacionados con: 1) ubicación de los(las) servidores(as) dentro de la planta de la entidad, 2) propósito y funciones esenciales de cada uno de los empleos que conforman la planta de la entidad y 3) vacantes definitivas y temporales de la planta de la entidad
- Expedir la certificación de cumplimiento de requisitos mínimos con base en la información contenida en los soportes (certificaciones académicas o laborales) aportados por el aspirante en su hoja de vida o historia laboral.
</t>
  </si>
  <si>
    <t xml:space="preserve">- Profesional Especializado o Universitario de la Dirección de Talento Humano.
- Director(a) Técnico(a) de la Dirección de Talento Humano.
</t>
  </si>
  <si>
    <t xml:space="preserve">- Base de Datos de la planta de personal de la entidad actualizada.
- Base de Datos de la planta de personal de la entidad actualizada.
</t>
  </si>
  <si>
    <t xml:space="preserve">15/02/yyyy
15/02/yyyy
</t>
  </si>
  <si>
    <t xml:space="preserve">31/12/yyyy
31/12/yyyy
</t>
  </si>
  <si>
    <t>Se ajustó el DOFA del mapa de riesgos conforme al nuevo contexto estratégico
Se ajustó el objetivo estratégico conforme a la nueva plataforma estratégica adoptada mediante Resolución 630 de 2024.
Se ajustó la redacción de las actividades de control preventivo y detectivo.
Se definieron acciones de tratamiento para la vigencia  2025.
Se identificaron y ajustaron los controles del riesgo, se valoraron y se formuló plan de tratamiento.</t>
  </si>
  <si>
    <t xml:space="preserve">El proceso estima que el riesgo se ubica en una zona alta, debido a que el riesgo no se ha materializado en los últimos cinco años, sin embargo, ante su materialización, podrían presentarse los efectos significativos, señalados en la encuesta del Departamento Administrativo de la Función Pública.	</t>
  </si>
  <si>
    <t xml:space="preserve">- Soporte del PAC programado generado desde el Sistema de Gestión Contractual.
</t>
  </si>
  <si>
    <t xml:space="preserve">15/02/yyyy
</t>
  </si>
  <si>
    <t xml:space="preserve">31/12/yyyy
</t>
  </si>
  <si>
    <t>- Dirección de Talento Humano
- Director(a) Técnico(a) de la Direcciónd e Talento Talento Humano o quien se designe por competencia.
- Director(a) Técnico(a) de la Direcciónd e Talento Talento Humano y Profesional Especializado o Universitario de la Dirección de Talento Humano.
- Director(a) Técnico(a) de la Direcciónd e Talento Talento Humano.
- Dirección de Talento Humano</t>
  </si>
  <si>
    <t>Se ajustó la redacción de las actividades de control preventivo y detectivo.
Se definieron acciones de tratamiento para la vigencia  2025.
Se identificaron y ajustaron los controles del riesgo, se valoraron y se formuló plan de tratamiento.</t>
  </si>
  <si>
    <t>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de los(as) servidores(as).</t>
  </si>
  <si>
    <t>Se ajustó el DOFA del mapa de riesgos conforme al nuevo contexto estratégico
Se ajustó el objetivo estratégico conforme a la nueva plataforma estratégica adoptada mediante Resolución 630 de 2024.
Se identifico el riesgo y ajustò en la redacción de las actividades de control preventivo y detectivo, asì mismo, se ajustò la frecuencia del control preventivo 1.
Se ajustó la explicación de la valoración obtenida después de controles.</t>
  </si>
  <si>
    <t>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t>
  </si>
  <si>
    <t xml:space="preserve">Se ajustó el DOFA del mapa de riesgos conforme al nuevo contexto estratégico
Se ajustó el objetivo estratégico conforme a la nueva plataforma estratégica adoptada mediante Resolución 630 de 2024.
Se identificaron y ajustaron los controles del riesgo y se valoraron </t>
  </si>
  <si>
    <t xml:space="preserve">- Definir cronograma 2025 para la realización de la  verificación de la completitud e idoneidad de los productos contenidos en los botiquines de las sedes de la Secretaría General de la Alcaldía Mayor de Bogotá, D.C.
- Seguimiento al cronograma que se estableca para la verificacion de la completitud e idoneidad de los productos contenidos en los botiquines de las sedesde la Secretar´ia General.
</t>
  </si>
  <si>
    <t xml:space="preserve">- Profesional Universitario de la Dirección de Talento Humano.
- Direccion de Talento Humano
</t>
  </si>
  <si>
    <t xml:space="preserve">- Cronograma de verificación de la completitud e idoneidad de los productos contenidos en los botiquines de las sedes de la Secretaría General de la Alcaldía Mayor de Bogotá, D.C.
- Seguimiento al cronograma
</t>
  </si>
  <si>
    <t xml:space="preserve">15/02/yyyy
01/03/yyyy
</t>
  </si>
  <si>
    <t xml:space="preserve">28/02/yyyy
31/12/yyyy
</t>
  </si>
  <si>
    <t>El proceso estima que el riesgo se ubica en una zona moderada, debido a que la frecuencia con la que se realizó la actividad clave asociada al riesgo se presentó 4 veces en el último año, sin embargo, ante su materialización, podrían presentarse efectos significativos, en la imagen de la entidad a nivel local.</t>
  </si>
  <si>
    <t xml:space="preserve">El proceso estima que el riesgo se ubica en una zona moderada, debido a que se establece un solo control de tipo preventivo, pudiendo verse afectada la imagen interna de la entidad.  </t>
  </si>
  <si>
    <t xml:space="preserve">- Actualizar el procedimiento 42232000-PR-221) Gestión Organizacional en cuanto a las actividades de control.
</t>
  </si>
  <si>
    <t xml:space="preserve">- Procedimiento actualizado
</t>
  </si>
  <si>
    <t>Se ajustó el DOFA del mapa de riesgos conforme al nuevo contexto estratégico
Se ajustó el objetivo estratégico conforme a la nueva plataforma estratégica adoptada mediante Resolución 630 de 2024.
Se ajustaron los controles del riesgo, se valoraron y se formuló plan de tratamiento.</t>
  </si>
  <si>
    <t>El proceso estima que el riesgo se ubica en una zona alta, teniendo en cuenta que  al evaliuar los controles, la escala de probabilidad es media y el impacto es mayor, no obstante, ante su materialización, podrían disminuirse los efectos, aplicando las acciones de contingenci</t>
  </si>
  <si>
    <t>El proceso estima que el riesgo se ubica en una zona moderada, teniendo en cuenta que  al evaliuar los controles, la escala de probabilidad es muy baja y el impacto es moderado, no obstante, ante su materialización, podrían disminuirse los efectos, aplicando las acciones de contingenci</t>
  </si>
  <si>
    <t>Se ajustó el DOFA del mapa de riesgos conforme al nuevo contexto estratégico
Se ajustó el objetivo estratégico conforme a la nueva plataforma estratégica adoptada mediante Resolución 630 de 2024.
Se minimizaron los controles preventivos y detectivos.
Se creó nuevas acciones de tratamiento para el riesgo.</t>
  </si>
  <si>
    <t>El proceso estima que el riesgo se ubica en una zona moderada, teniendo en cuenta que  al evaliuar los controles, la escala de probabilidad es muy baja y el impacto es moderado, no obstante, ante su materialización, podrían disminuirse los efectos, aplicando las acciones de contingencia.</t>
  </si>
  <si>
    <t>Se determina la probabilidad baja, ya que es posible que ocurra al menos una vez. El impacto moderado obedece a un posible incumplimiento de metas que genere sanciones y exposición reputacional para la entidad.</t>
  </si>
  <si>
    <t>Jefe Oficina Consejería de Comunicaciones</t>
  </si>
  <si>
    <t>Diseñar, ejecutar, orientar y divulgar las acciones de Comunicación de las diferentes dependencias de la entidad.</t>
  </si>
  <si>
    <t>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t>
  </si>
  <si>
    <t xml:space="preserve">- Desconocimiento por parte de algunos funcionarios de los linemientos y directricez frente a los servicios que presta la entidad.
</t>
  </si>
  <si>
    <t xml:space="preserve">- Presiones y demandas de grupos de interés, lo que conlleva a comprometer la independencia y la objetividad en la comunicación pública.
- Creciente desconfianza en las instituciones, lo que reduce la efectividad de las campañas de comunicación y dificulta la participación ciudadana.
</t>
  </si>
  <si>
    <t xml:space="preserve">- Pérdida de imagen y gobernabilidad externas.
</t>
  </si>
  <si>
    <t>3. Informar a la ciudadanía a través de campañas y estrategias de comunicación, los temas de ciudad para fomentar la participación ciudadana y la transparencia de la gestión pública.</t>
  </si>
  <si>
    <t>El proceso estima que el riesgo se ubica en una zona alta, debido a que la frecuencia con la que se realizó la actividad clave asociada al riesgo se presentó 7 veces en el último año, sin embargo, ante su materialización, podrían presentarse efectos significativos, como el incumplimiento en las metas y objetivos institucionales afectando el cumplimiento en las metas regionales.</t>
  </si>
  <si>
    <t>El proceso estima que el riesgo se ubica en una zona baja, debido a que los controles establecidos son los adecuados y la calificación de los criterios es satisfactoria, ubicando el riesgo en la escala de probabilidad mas baja e impacto menor y ante su materialización, podrían disminuirse los efectos, aplicando las acciones de contingencia.</t>
  </si>
  <si>
    <t>- Reportar el riesgo materializado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riesgo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t>
  </si>
  <si>
    <t>- Oficina Consejería Distrital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Distrital de Comunicaciones
- Asesor(a) del Secretario General en temas de Comunicaciones y Profesional de la Oficina Consejería Distrital de Comunicaciones
- Oficina Consejería Distrital de Comunicaciones</t>
  </si>
  <si>
    <t>- Reporte de monitoreo indicando la materialización del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 Comunicaciones escritas.
- Plan de Comunicaciones.
- Estrategia de divulgación del Plan de Comunicaciones, implementada.
- Campañas del Plan de Comunicaciones ejecutadas y reporte del Plan de Acción Institucional.
-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actualizado.</t>
  </si>
  <si>
    <t>Se ajustó el DOFA del mapa de riesgos conforme al nuevo contexto estratégico
Se ajustó el objetivo estratégico conforme a la nueva plataforma estratégica adoptada mediante Resolución 630 de 2024.
Se actualizó el Proyecto de Inversión asociado, las causas internas, externas y los efectos, la actividad clave y se establecieron los controles frente al riesgo.</t>
  </si>
  <si>
    <t>Diseñar y divulgar contenidos informativos y/o periodísticos relacionados con la gestión de la Administración Distrital a través del Ecosistema Digital de la Alcaldía Mayor de Bogotá.
Asociado a la Actividad (Meta) "Optimizar 4 canales de comunicación para el acceso a la información relacionada con la gestión de la administración distrital".</t>
  </si>
  <si>
    <t>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t>
  </si>
  <si>
    <t xml:space="preserve">- Falta de articulación entre las entidades públicas que impide la unificación de la información y la atención a los ciudadanos
- Creciente desconfianza en las instituciones, lo que reduce la efectividad de las campañas de comunicación y dificulta la participación ciudadana.
- Presiones y demandas de grupos de interés, lo que conlleva a comprometer la independencia y la objetividad en la comunicación pública.
</t>
  </si>
  <si>
    <t xml:space="preserve">- Perdida de confianza interna en la administración.
- Inconformidad de la ciudadanía con la información que se presenta de la gestión del distrito.
</t>
  </si>
  <si>
    <t>8116 Fortalecimiento de la comunicación pública para que la ciudadanía conozca las acciones, planes, programas y proyectos que adelanta la administración distrital Bogotá D.C.</t>
  </si>
  <si>
    <t>- Reportar el riesgo materializado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en el informe de monitoreo a la Oficina Asesora de Planeación.
- Detectar y desactivar la información publicada erróneamente en las plataformas digitales.
- Ajustar la información y presentarla al editor para revisión.
- Actualizar el riesgo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t>
  </si>
  <si>
    <t>- Oficina Consejería Distrital de Comunicaciones
- Profesionales de la Oficina Consejería Distrital de Comunicaciones (portal web y redes sociales)
- Profesionales de la Oficina Consejería Distrital de Comunicaciones (redes sociales, editores)  y Jefe de la Oficina Consejería Distrital de Comunicaciones (en caso de información sensible)
- Oficina Consejería Distrital de Comunicaciones</t>
  </si>
  <si>
    <t>- Reporte de monitoreo indicando la materialización del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 Información desactivada de las plataformas digitales
- Información ajustada para publicación
-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actualizado.</t>
  </si>
  <si>
    <t>Se ajustó el DOFA del mapa de riesgos conforme al nuevo contexto estratégico
Se ajustó el objetivo estratégico conforme a la nueva plataforma estratégica adoptada mediante Resolución 630 de 2024.
Se actualizó el Proyecto de Inversión asociado, las causas internas, externas y los efectos y se actualizaron los controles frente al riesgo.</t>
  </si>
  <si>
    <t>Propósito (objetivo general): fortalecer la comunicación pública para que la ciudadanía conozca las acciones, planes, programas y proyectos que adelanta la Administración Distrital y acceda a la oferta de servicios institucional.</t>
  </si>
  <si>
    <t>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t>
  </si>
  <si>
    <t xml:space="preserve">- Desconocimiento por parte de algunos funcionarios de los linemientos y directricez frente a los servicios que presta la entidad.
- Desconocimiento de la metodología y lineamientos en materia de comunicaciones.
</t>
  </si>
  <si>
    <t xml:space="preserve">- Falta de innovación, lo que conlleva a la generación contenidos comunicacionales repetitivos y poco creativos que no estimulan el interés de la ciudadanía por conocer la oferta institucional y las acciones que desarrolla la alcaldía Mayor de Bogotá.
</t>
  </si>
  <si>
    <t xml:space="preserve">- Pérdida de credibilidad en la gestión de la Administración Distrital.
- Desconfianza en los productos desarrollados por la administración distrital.
</t>
  </si>
  <si>
    <t>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t>
  </si>
  <si>
    <t>- Reportar el riesgo materializado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en el informe de monitoreo a la Oficina Asesora de Planeación.
- Ajustar el contenido de la campaña o pieza comunicacional y presentar al líder creativo para revisión.
- Actualizar el riesgo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t>
  </si>
  <si>
    <t>- Oficina Consejería Distrital de Comunicaciones
- Jefe Oficina y servidores o colaboradores de la Oficina Consejería Distrital de Comunicaciones (Agencia en casa y audiovisual)
- Oficina Consejería Distrital de Comunicaciones</t>
  </si>
  <si>
    <t>- Reporte de monitoreo indicando la materialización del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 Información de la campaña o pieza comunicacional ajustada para divulgación
-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actualizado.</t>
  </si>
  <si>
    <t>Se ajustó el DOFA del mapa de riesgos conforme al nuevo contexto estratégico
Se ajustó el objetivo estratégico conforme a la nueva plataforma estratégica adoptada mediante Resolución 630 de 2024.
Se actualizó el Proyecto de Inversión asociado, las causas internas, externas y los efectos y los controles frente al riesgo.</t>
  </si>
  <si>
    <t xml:space="preserve">- Inconformidad de la ciudadanía con la información que se presenta de la gestión del distrito.
- Posible incumplimiento de la Ley de Transparencia 1712 de 2014
- Disminución de la interacción de la ciudadanía con el sitio web.
</t>
  </si>
  <si>
    <t>El proceso estima que el riesgo se ubica en una zona moderada, debido a que la frecuencia con la que se realizó la actividad clave asociada al riesgo se presentó en promedio 365 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</si>
  <si>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El proceso estima que el riesgo se ubica en una zona moderada, teniendo en cuenta que  al evaliuar los controles, la escala de probabilidad es baja y el impacto es menor, no obstante, ante su materialización, podrían disminuirse los efectos, aplicando las acciones de contingencia</t>
  </si>
  <si>
    <t xml:space="preserve">- Socializar los resultados del monitoreo junto con sus oportunidades de mejora  a los servidores o colaboradores y a los jefes de las dependencias que participan en esta actividad. 
</t>
  </si>
  <si>
    <t xml:space="preserve">- Colaborador encargado de realizar el acta de la reunión del monitoreo
</t>
  </si>
  <si>
    <t xml:space="preserve">- Correo electrónico con la socialización del acta del monitoreo.
</t>
  </si>
  <si>
    <t xml:space="preserve">05/03/2025
</t>
  </si>
  <si>
    <t>- Oficina Consejería Distrital de Comunicaciones
- El(la) servidor responsable de la información de la dependencia
- Los profesionales de las oficinas de Planeación, de tecnologías de la información y las comunicaciones y de la Consejería Distrital de Comunicaciones	
- Oficina Consejería Distrital de Comunicaciones</t>
  </si>
  <si>
    <t>-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 Formatos 1025 de publicación o actualización de información.
- Correos electrónicos de alerta y recomendaciones y esquema de publicación
-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actualizado.</t>
  </si>
  <si>
    <t>Se ajustó el DOFA del mapa de riesgos conforme al nuevo contexto estratégico
Se ajustó el objetivo estratégico conforme a la nueva plataforma estratégica adoptada mediante Resolución 630 de 2024.
Se actualizó el Proyecto de Inversión asociado, las causas internas, externas y los efectos y los controles frente al riesgo.
Se establece plan de tratamiento del riesgo</t>
  </si>
  <si>
    <t>Diseñar y emitir lineamientos en materia de comunicación pública.
Fase Componente (Productos): 4599018 - Documentos de lineamientos técnicos.</t>
  </si>
  <si>
    <t>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t>
  </si>
  <si>
    <t xml:space="preserve">- Débil divulgación de normativa externa que pueda dificultar la adecuada implementación, el cumplimiento y el conocimiento actual, respecto a los lineamientos distritales en materia de comunicación publica.
- Falta de articulación entre las entidades públicas que impide la unificación de la información y la atención a los ciudadanos
</t>
  </si>
  <si>
    <t xml:space="preserve">- Desconfianza en los productos desarrollados por la administración distrital.
- Generación de reproceso en las actividades por ajuste en las acciones de comunicación pública.
</t>
  </si>
  <si>
    <t>El proceso estima que el riesgo se ubica en una zona muy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</si>
  <si>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en el informe de monitoreo a la Oficina Asesora de Planeación.
- Identificar los lineamientos en materia de comunicación pública definidos por la dependencia, que no están soportados con documentos de obligatorio cumplimiento
- Generar y divulgar el documento de obligatorio cumplimiento que socialice el (los) lineamiento(s) en materia de comunicación pública
- Orientar a las entidades distritales en el ajuste de las observaciones realizadas y en la aplicabilidad de los lineamientos de comunicación publica.								
- Identificar que los ajustes solicitados cumplan con lo establecido en los lineamientos de comunicación pública.
- Actualizar el riesgo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t>
  </si>
  <si>
    <t>- Oficina Consejería Distrital de Comunicaciones
- Jefe Oficina Consejería Distrital de Comunicaciones
- Jefe Oficina Consejería Distrital de Comunicaciones
- el (la) profesional de la Oficina Consejería Distrital de Comunicaciones (agencia en casa)
- el (la) Jefe de la Oficina Consejería Distrital de Comunicaciones
- Oficina Consejería Distrital de Comunicaciones</t>
  </si>
  <si>
    <t>- Reporte de monitoreo indicando la materialización del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 Comunicaciones escritas o digitales que evidencien la verificación, solicitud y/o expedición de los documentos de obligatorio cumplimiento.
- Documentos de obligatorio cumplimiento (actas, resoluciones, circulares)
- Evidencias de reunión, correos electrónicos
- Oficios, Correos electrónicos con aprobaciones o vistos buenos.
-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actualizado.</t>
  </si>
  <si>
    <t>Garantizar el registro adecuado y oportuno de los hechos económicos de la Entidad, que permita elaborar y presentar los Estados Financieros.</t>
  </si>
  <si>
    <t xml:space="preserve">- Fuga de conocimiento por cambios en la planta de personal que generan reprocesos en el desarrollo de las actividades de las dependencias y afecta el cumplimiento de la misión y de los objetivos institucionales.
- Deficiente apropiación del conocimiento en procesos de tecnologias de la información, lo que genera demora en la solución de los servicios tecnologias de la información.
- Falta de un software que le permita a la entidad extraer una información dinámica que sirva como insumo para la toma de decisiones. 
- Disminución del personal, lo que ha generado mayor carga laboral a los profesionales y colaboradores que integran las dependencias, afectando continudad en el los procesos y la nosostenibilidad de la operación. 
</t>
  </si>
  <si>
    <t xml:space="preserve">-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
</t>
  </si>
  <si>
    <t>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t>
  </si>
  <si>
    <t xml:space="preserve">-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
- Generar los reportes que reflejen los ajustes.
- Realizar los ajustes en los sistemas de información correspondientes.
- Generar los reportes que reflejen los ajustes.
- Actualizar el riesgo Posibilidad de afectación reputacional por hallazgos y sanciones impuestas por órganos de control, debido a errores (fallas o deficiencias) en el registro adecuado y oportuno de los hechos económicos de la entidad </t>
  </si>
  <si>
    <t>Se cambió la DOFA_ Se modificó el objetivo estratégico en el marco de la nueva plataforma estratégica de la entidad. Resolución 630 de 2024</t>
  </si>
  <si>
    <t>Posibilidad de afectación reputacional por  hallazgos y sanciones impuestas por órganos de control, debido a errores (fallas o deficiencias) al gestionar los Certificados de Disponibilidad Presupuestal y de Registro Presupuestal</t>
  </si>
  <si>
    <t xml:space="preserve">-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
</t>
  </si>
  <si>
    <t>El proceso estima que el riesgo se ubica en Alto, debido a que la frecuencia con la que se realizó la actividad clave asociada al riesgo se presentó 2841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</si>
  <si>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t>
  </si>
  <si>
    <t>Coordinar las actividades necesarias para garantizar el pago de las obligaciones adquiridas por la Secretaria General de conformidad con las normas vigentes</t>
  </si>
  <si>
    <t>- Ejecución y administración de procesos
- Subdirector Financiero - Equipo de trabajo del proceso
- Subdirector Financiero - Equipo de trabajo del proceso
- Ejecución y administración de procesos</t>
  </si>
  <si>
    <t>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t>
  </si>
  <si>
    <t xml:space="preserve">- Realizar capacitaciones en materia tributaria a supervisores y personal que interviene en la ejecución y trámite de pago de los contratos que implican intermediación y conceptos de reembolso en los ítems no tarifarios.
- Actualizar (en el sistema de gestión de calidad) el procedimiento “PR-333  Gestión de pagos” a fin de puntualizar el manejo tributario relacionado con deducciones de estampillas y retención de ICA.
</t>
  </si>
  <si>
    <t xml:space="preserve">- Subdirector Financiero
- Subdirector Financiero
</t>
  </si>
  <si>
    <t xml:space="preserve">- Capacitaciones realizadas
- Procedimiento actualizado
</t>
  </si>
  <si>
    <t xml:space="preserve">03/02/2025
17/02/2025
</t>
  </si>
  <si>
    <t xml:space="preserve">28/11/2025
30/06/2025
</t>
  </si>
  <si>
    <t xml:space="preserve">Se cambió la DOFA y se modificó el objetivo estratégico en el marco de la nueva plataforma estratégica de la entidad. Resolución 630 de 2024,se incluyó acción preventiva
Se crea plan de mejoramiento </t>
  </si>
  <si>
    <t xml:space="preserve">Posibilidad de afectación reputacional por  hallazgos y sanciones impuestas por órganos de control, debido a uso indebido de información privilegiada para el inadecuado registro de los hechos económicos, con el fin de obtener beneficios propios o de terceros  </t>
  </si>
  <si>
    <t xml:space="preserve">- Actualizar procedimiento Gestión Contable 2211400-PR-025, con el fin de fortalecer las actividades de control
</t>
  </si>
  <si>
    <t xml:space="preserve">- Procedimiento Actualizado
</t>
  </si>
  <si>
    <t xml:space="preserve">01/02/2025
</t>
  </si>
  <si>
    <t xml:space="preserve">01/05/2025
</t>
  </si>
  <si>
    <t>Se cambió la DOFA_ Se modificó el objetivo estratégico en el marco de la nueva plataforma estratégica de la entidad. Resolución 630 de 2024
Se creo plan de tratatmiento</t>
  </si>
  <si>
    <t>Oficina Consejería Distrital de Tecnologías de Información y Comunicaciones –TIC</t>
  </si>
  <si>
    <t xml:space="preserve">
2. Formular lineamientos, estrategias y proyectos en materia de servicio a la ciudadanía transparencia, gobierno abierto y transformación digital de la Secretaría General 
3. Desarrollar estrategias y proyectos en materia de servicio al ciudadano, transparencia, gobierno abierto y transformación digital de la Secretaría General
Fase: (actividad): Diseñar e implementar un portafolio de servicios de asesoría técnica para la gestión, acompañamiento y seguimiento a los Proyectos de Transformación Digital.
</t>
  </si>
  <si>
    <t xml:space="preserve">- Falta del personal de apoyo para gestionar los temas relacionados con los sistemas de información, seguridad digital e infraestructura TI
- Dificultades en la transferencia de conocimiento cuando las tareas son tan especializadas o cuando la información no se despliega a todos los niveles.
</t>
  </si>
  <si>
    <t xml:space="preserve">- Falta de articulación entre las entidades públicas que impide la unificación de la información y la atención a los ciudadanos
- Persistencia de brechas en materia de generación, uso y aprovechamiento de los datos, la tecnología y la innovación, afectando la calidad de vida de las personas, la igualdad de oportunidades y el acceso a los servicios de la ciudad.  
- Cambio normatividad, nuevas tecnológias
- Perdida de credibilidad y confianza por parte de la ciudadanía
-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
</t>
  </si>
  <si>
    <t xml:space="preserve">- No lograr atender todas las asesorias solicitadas por la entidades y proyectos en matería TIC
- Falta de confianza de las entidades frente a los proyectos y asesorias desarrollados por la Consejería TIC
- Retrasos para el desarrollo de los proyectos en matería TIC
</t>
  </si>
  <si>
    <t>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t>
  </si>
  <si>
    <t xml:space="preserve">- Proyectos (Producto)
- Asesoría técnica a entidades distritales  (Servicio)
</t>
  </si>
  <si>
    <t xml:space="preserve">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t>
  </si>
  <si>
    <t>- Oficina de Consejería Distrital de Tecnologías de Información y Comunicaciones –TIC
- Jefe Oficina de la Consejería Distrital de TIC, Asesora de despacho, profesional especializado
- Jefe Oficina de la Consejería Distrital de TIC, Asesora de despacho, profesional especializado
- Oficina de Consejería Distrital de Tecnologías de Información y Comunicaciones –TIC</t>
  </si>
  <si>
    <t>Se actualizaron todas las fases del riesgo, así como el analisis del contexto con base en la nueva metodología de riesgos. Se actualizó el objetivo estratégico relacionado, con base en la nueva plataforma estratégica.</t>
  </si>
  <si>
    <t xml:space="preserve">
3. Desarrollar estrategias y proyectos en materia de servicio al ciudadano, transparencia, gobierno abierto y transformación digital de la Secretaría General
</t>
  </si>
  <si>
    <t xml:space="preserve">- Dificultades en la transferencia de conocimiento cuando las tareas son tan especializadas o cuando la información no se despliega a todos los niveles.
</t>
  </si>
  <si>
    <t xml:space="preserve">- Persistencia de brechas en materia de generación, uso y aprovechamiento de los datos, la tecnología y la innovación, afectando la calidad de vida de las personas, la igualdad de oportunidades y el acceso a los servicios de la ciudad.  
- Perdida de credibilidad y confianza por parte de la ciudadanía
</t>
  </si>
  <si>
    <t xml:space="preserve">- Falta de confianza de las entidades frente a los proyectos y asesorias desarrollados por la Consejería TIC
- Retrasos para el desarrollo de los proyectos en matería TIC
</t>
  </si>
  <si>
    <t xml:space="preserve">El proceso estima que el riesgo se ubica en una zona baja, debido a que los controles establecidos son los adecuados y la calificación de los criterios es satisfactoria, ubicando el riesgo en la escala de probabilidad my baja e impacto menor, y ante su materialización, podrían disminuirse los efectos, aplicando las acciones de contingencia. 																										
																															</t>
  </si>
  <si>
    <t>- Oficina de Consejería Distrital de Tecnologías de Información y Comunicaciones –TIC
- Jefe de Oficina Consejería Distrital de Tecnologías de la Información y las Comunicaciones -TIC-
- Jefe de Oficina Consejería Distrital de Tecnologías de la Información y las Comunicaciones -TIC-
- Oficina de Consejería Distrital de Tecnologías de Información y Comunicaciones –TIC</t>
  </si>
  <si>
    <t xml:space="preserve">Se actualizaron todas las fases del riesgo, así como el analisis del contexto con base en la nueva metodología de riesgos. </t>
  </si>
  <si>
    <t>1. Realizar la caracterización de necesidades e intereses de la usuarios, grupos de valor y grupos de interés de la entidad. 
2. Formular lineamientos, estrategias y proyectos en materia de servicio a la ciudadanía transparencia, gobierno abierto y transformación digital de la Secretaría General 
3. Desarrollar estrategias y proyectos en materia de servicio al ciudadano, transparencia, gobierno abierto y transformación digital de la Secretaría General</t>
  </si>
  <si>
    <t>El proceso estima que el riesgo se ubica en una zona extrema, debido a que la frecuencia con la que se realizó la actividad clave asociada al riesgo durante el último año fue (12) veces, sin embargo, ante su materialización podrían presentarse efectos significativos en la imagen de la Entidad a nivel local.</t>
  </si>
  <si>
    <t xml:space="preserve">- Profesionales responsables de riesgos de la CDTIC y Gestor de integridad
</t>
  </si>
  <si>
    <t xml:space="preserve">- Servidores sensibilizados
</t>
  </si>
  <si>
    <t>- Reportar 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a la Oficina Asesora de Planeación en el informe de monitoreo en caso que tenga fallo.
- Retomar la asesoría y/o proyecto realizando los ajustes pertinentes a los documentos relacionados con la  asesoría y/o proyecto Técnica en materia TIC
- Actualizar el riesgo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t>
  </si>
  <si>
    <t>- Oficina Consejería Distrital de Tecnologías de Información y Comunicaciones –TIC
- Jefe Oficina de la Alta Consejería Distrital de TIC
- Oficina Consejería Distrital de Tecnologías de Información y Comunicaciones –TIC</t>
  </si>
  <si>
    <t>- Notificación realizada del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reporte de monitoreo a la Oficina Asesora de Planeación en caso que el riesgo tenga fallo definitivo.
- Documentos ajustados relacionados con la asesoría y/o proyecto en técnica en materia TIC
- Riesgo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actualizado.</t>
  </si>
  <si>
    <t>Desarrollar estrategias y proyectos en materia de servicio a la ciudadanía, transparencia, gobierno abierto y transformación digital de la Secretaría General.
Componente (Productos): Documentos de planeación</t>
  </si>
  <si>
    <t>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t>
  </si>
  <si>
    <t xml:space="preserve">- Pérdida de credibilidad y de confianza que dificulte el ejercicio de las funciones de la Secretaría General. 
- Incremento en las peticiones de la ciudadanía en relación con el servicio prestado en la Red CADE.
- Insatisfacción de la ciudadanía respecto a la prestación del servicio.
- Incumplimiento de las obligaciones con las entidades participes en los canales de la Red CADE.
- Falta de disponibilidad y oportunidad en la información a entregar en la prestación del servicio
- Incumplimiento de objetivos y metas institucionales.
</t>
  </si>
  <si>
    <t>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t>
  </si>
  <si>
    <t xml:space="preserve">- Información general y orientación de Trámites y Servicios a la ciudadanía en los canales de atención de la Red CADE (Servicio)
- Soporte funcional del Sistema Distrital para la Gestión de peticiones Ciudadana s (Servicio)
</t>
  </si>
  <si>
    <t xml:space="preserve">El proceso estima que el riesgo se ubica en zona moderado, debido a que la frecuencia con la que se realizó la actividad clave asociada fue a diario durante los horarios de atención de los canales de relacionamento durante el último año. No obstante, ante su materialización podrían presentarse afectaciones moderadas para el proceso. 																																		
																															</t>
  </si>
  <si>
    <t>El proceso estima que el riesgo se ubica en una zona moderada, teniendo en cuenta que  al evaluar los controles, la escala de probabilidad es muy baja y el impacto es moderado, no obstante, ante su materialización, podrían disminuirse los efectos, aplicando las acciones de contingencia</t>
  </si>
  <si>
    <t xml:space="preserve">- Plantear una herramienta que permita monitorear el funcionamiento de los canales de relacionamiento de la Red CADE en tiempo real, con el fin de detectar su no disponibilidad.
</t>
  </si>
  <si>
    <t xml:space="preserve">- Subsecretario(a) de Servicio a la Ciudadanía
</t>
  </si>
  <si>
    <t xml:space="preserve">- Herramienta de control
</t>
  </si>
  <si>
    <t xml:space="preserve">01/04/yyyy
</t>
  </si>
  <si>
    <t>- Reportar el riesgo materializado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en el informe de monitoreo a la Oficina Asesora de Planeación.
-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
- Solicitar apoyo de la Policía Nacional para las sedes afectadas, gestionando unidades adicionales de vigilancia e implementos o estrategias de mitigación de daños o pérdidas de bienes de la Secretaría General y de las entidades.
- Actualizar el riesgo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t>
  </si>
  <si>
    <t>- Reporte de monitoreo indicando la materialización del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 Reporte de ciudadanos(as) y trámites efectivos atendidos por cada entidad, en contingencia.
- Reporte de desempeño jornada de atención considerando los reportes realizados a los entes correspondientes
-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actualizado.</t>
  </si>
  <si>
    <t xml:space="preserve">Se ajusta identificación del riesgo conforme al nuevo análisis del contexto estratégico del proceso Gobierno Abierto y Relacionamiento 
Se actualiza objetivo estratégico asociado con la nueva plataforma estratégica.
Se ajustan los controles conforme a análisis realizado de los riesgos frente a las actividades estratégicas del proceso Gobierno Abierto y Relacionamiento con la Ciudadanía
Se define acción de tratamiento dado que no se cuenta con controles detectivos. </t>
  </si>
  <si>
    <t>Desarrollar estrategias y proyectos en materia de servicio a la ciudadanía, transparencia, gobierno abierto y transformación digital de la Secretaría General</t>
  </si>
  <si>
    <t>Posibilidad de afectación reputacional por pérdida de credibilidad y confianza en la Secretaría General, debido a realización de cobros indebidos durante la prestación del servicio en el canal presencial de la Red CADE dispuesto para el servicio a la ciudadanía</t>
  </si>
  <si>
    <t xml:space="preserve">- Pérdida de credibilidad y de confianza que dificulte el ejercicio de las funciones de la Secretaría General. 
- Intervenciones o hallazgos por partes de entes de control u otro ente regulador, interno o externo.
- Incumplimiento de objetivos y metas institucionales.
- Incumplimiento de objetivos y metas institucionales.
</t>
  </si>
  <si>
    <t xml:space="preserve">- Información general y orientación de Trámites y Servicios a la ciudadanía en los canales de atención de la Red CADE (Servicio)
</t>
  </si>
  <si>
    <t>El proceso estima que el riesgo se ubica en una zona alta,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t>
  </si>
  <si>
    <t xml:space="preserve">- Sensibilizar a los servidores y servidoras, así como contratistas de la Dirección del Sistema Distrital de Servicio a la Ciudadanía acerca de los conceptos establecidos en el Código Disciplinario Único, así como en los valores que componen el Código de Integridad. 
</t>
  </si>
  <si>
    <t xml:space="preserve">- Servidores y contratistas de la Dirección del Sistema Distrital de Servicio a la ciudadanía sensibilizados en los conceptos establecidos en el Código Disciplinario Único, así como en los valores que componen el Código de Integridad. 
</t>
  </si>
  <si>
    <t xml:space="preserve">01/03/yyyy
</t>
  </si>
  <si>
    <t>-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
-  Reportar a la Oficina de Control Interno Disciplinario el presunto hecho de realización de cobros indebidos durante la prestación del servicio en el canal presencial de la Red CADE.
- Actualizar el riesgo Posibilidad de afectación reputacional por pérdida de credibilidad y confianza en la Secretaría General, debido a realización de cobros indebidos durante la prestación del servicio en el canal presencial de la Red CADE dispuesto para el servicio a la ciudadanía</t>
  </si>
  <si>
    <t>-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
- Memorando o correo electrónico reportando a la Oficina de Control Interno Disciplinario el posible hecho de realización de cobros indebidos durante la prestación del servicio en el canal presencial de la Red CADE.
- Riesgo de Posibilidad de afectación reputacional por pérdida de credibilidad y confianza en la Secretaría General, debido a realización de cobros indebidos durante la prestación del servicio en el canal presencial de la Red CADE dispuesto para el servicio a la ciudadanía, actualizado.</t>
  </si>
  <si>
    <t>Se actualiza objetivo estratégico asociado con la nueva plataforma estratégica y el contexto estratégico.
Se ajustan los controles conforme a análisis realizado de los riesgos frente a las actividades estratégicas del proceso Gobierno Abierto y Relacionamiento con la Ciudadanía.
Se define acción de tratamiento para evitar la materialización del riesgo</t>
  </si>
  <si>
    <t>Desarrollar estrategias y proyectos en materia de servicio a la ciudadanía, transparencia, gobierno abierto y transformación digital de la Secretaría General.
Actividad (meta): Fortalecer 3 canales de relacionamiento (presencial virtual y telefónico) de la Red CADE para atender, orientar y responder a las necesidades de la población.</t>
  </si>
  <si>
    <t>Posibilidad de afectación reputacional por información inconsistente, debido a errores (fallas o deficiencias) en el seguimiento a la gestión de las entidades participantes en los medios de interacción de la Red CADE.</t>
  </si>
  <si>
    <t>El proceso estima que el riesgo se ubica en zona baja, debido a que los controles establecidos son los adecuados y la calificación de criterios es satisfactoria, ubicando el riesgo en la escala de probabilidad muy baja con un impacto menor, y ante su materialización, podrían disminuirse los efectos, aplicando las acciones de contingencia.</t>
  </si>
  <si>
    <t>-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
- Realizar reinducción en el protocolo establecido para el apoyo a la supervisión de convenios y contratos.
- Actualizar el riesgo Posibilidad de afectación reputacional por información inconsistente, debido a errores (fallas o deficiencias) en el seguimiento a la gestión de las entidades participantes en los medios de interacción de la Red CADE.</t>
  </si>
  <si>
    <t>-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
- Servidores (as) con reinducción en el protocolo de apoyo a la supervisión de contratos y convenios.
- Riesgo de Posibilidad de afectación reputacional por información inconsistente, debido a errores (fallas o deficiencias) en el seguimiento a la gestión de las entidades participantes en los medios de interacción de la Red CADE., actualizado.</t>
  </si>
  <si>
    <t>Se ajusta identificación del riesgo conforme al nuevo análisis del contexto estratégico del proceso Gobierno Abierto y Relacionamiento con la Ciudadanía y  el obejtivo estratégico con base en la nueva plataforma estratégica.</t>
  </si>
  <si>
    <t>Revisar, analizar y evaluar el cumplimiento de las estrategias y proyectos en materia de servicio a la ciudadanía, gobierno abierto y transformación digital de la Secretaría General.
Propósito: Mejorar la calidad del servicio que prestan las entidades distritales a la ciudadanía para aumentar la confianza en la administración distrital. (propósito)</t>
  </si>
  <si>
    <t>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</si>
  <si>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 xml:space="preserve">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t>
  </si>
  <si>
    <t>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t>
  </si>
  <si>
    <t>-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	
-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</si>
  <si>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 xml:space="preserve">- Dirección Distrital de Calidad del Servicio 
- Profesional asignado
- Dirección Distrital de Calidad del Servicio 
- Dirección Distrital de Calidad del Servicio </t>
  </si>
  <si>
    <t>-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 Acta de reunión donde se evidencia la cualificación al equipo en el uso y manejo de los instrumentos
-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														
-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actualizado.</t>
  </si>
  <si>
    <t>Se eliminan 2 controles: 
3. Preventivo: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
4. Detexctivo: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
Se modifica redacción de control correctivo: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Y se repite el monitoreo al canal(es) de relacionamiento con la ciudadanía  monitoreado(s)  
Se actualizó la identificación del riesgo, con base en la nueva plataforma estratégica y el nuevo contexto estratégico actualizado.</t>
  </si>
  <si>
    <t>Desarrollar estrategias y proyectos en materia de servicio a la ciudadanía, transparencia, gobierno abierto y transformación digital de la Secretaría General.</t>
  </si>
  <si>
    <t>Posibilidad de afectación reputacional por inconformidad de las partes interesadas objeto de cualificación, debido a la calidad de los contenidos y temáticas de las cualificaciones en cuanto a la prestación del servicio a la ciudadanía de la Administración Distrital.</t>
  </si>
  <si>
    <t xml:space="preserve">- Cualificación en Servicio a la Ciudadanía a  Servidores Públicos y otros (Servicio)
</t>
  </si>
  <si>
    <t>El proceso estima que el riesgo se ubica en una zona moderada, debido a que la frecuencia con la que se realizó  la actividad clave asociada al riesgo fue 12 veces en el último año,  sin embargo, ante su posible materialización podría presentarse insatisfacción  de las partes interesadas.</t>
  </si>
  <si>
    <t>- Reportar el riesgo materializado de Posibilidad de afectación reputacional por inconformidad de las partes interesadas objeto de cualificación, debido a la calidad de los contenidos y temáticas de las cualificaciones en cuanto a la prestación del servicio a la ciudadanía de la Administración Distrital. en el informe de monitoreo a la Oficina Asesora de Planeación.
- Ajustar la programación definida en el plan anual de cualificación
- Actualizar el riesgo Posibilidad de afectación reputacional por inconformidad de las partes interesadas objeto de cualificación, debido a la calidad de los contenidos y temáticas de las cualificaciones en cuanto a la prestación del servicio a la ciudadanía de la Administración Distrital.</t>
  </si>
  <si>
    <t>- Reporte de monitoreo indicando la materialización del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
- Plan anual de cualificación ajustado
-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 actualizado.</t>
  </si>
  <si>
    <t xml:space="preserve">Identificación del riesgo
Establecimiento de controles
Evaluación de controles
</t>
  </si>
  <si>
    <t>Se modifica la redacción del riesgo.
Se actualiza el establecimiento de los controles.
Se ajusta el DOFA con base en el nuevo contexto estratégico
Se ajustó el objetivo estratégico conforme a la nueva plataforma estratégica adoptada mediante Resolución 630 de 2024.</t>
  </si>
  <si>
    <t>Se modifica el control preventivo
Se modfica el control correctivo
Se ajusta el DOFA con base en el nuevo contexto estratégico
Se actualiza la identificación del riesgo con base en la nueva plataforma estratégica y la nueva caractierización del proceso.</t>
  </si>
  <si>
    <t>Revisar, analizar y evaluar el cumplimiento de las estrategias y proyectos en materia de servicio a la ciudadanoía, gobierno abierto y transformación digital de la Secretaría General.
(Fase: Actividad) Implementar una (1) estrategia de Estado Abierto para el acceso, uso y aprovechamiento de datos e información pública.</t>
  </si>
  <si>
    <t>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t>
  </si>
  <si>
    <t xml:space="preserve">- Dificultad en la articulación de actividades comunes a las dependencias.
- Dificultades en la transferencia de conocimiento entre los servidores que se vinculan y retiran de la entidad debido a la alta rotación de personal.
- Falta de planeación para la ejecución de las actividades relacionadas con el proceso.
- Fallas en el sistema de monitoreo.
- No contar con el perfil de las personas competentes para el desarrollo de las funciones.
</t>
  </si>
  <si>
    <t>8. Fomentar una cultura de integridad, transparencia y corresponsabilidad mediante estrategias de cambio cultural, participación ciudadana, acceso a la información para generar confianza y cercanía en la ciudadanía.</t>
  </si>
  <si>
    <t>8115 Fortalecimiento de la cultura en los actores públicos y privados en integridad y estado abierto que mejore la gobernanza en Bogotá D.C</t>
  </si>
  <si>
    <t>El proceso estima que el riesgo se ubica en una zona moderada, debido a que la frecuencia con la que se realizó la actividad clave asociada al riesgo fue cinco (5) veces en el último año, sin embargo, ante su materialización podrían presentarse afectaciones para el proceso en cuanto a imagen, información y cumplimiento.</t>
  </si>
  <si>
    <t xml:space="preserve">- Definir y construir el (los) documento(s), necesarios para dar línea en la formulación, implementación y seguimiento para fortalecer la administración y la gestión pública distrital a través del modelo de Gobierno Abierto, e incluir las actividades de control preventivo y detectivo definidas para el riesgo.
</t>
  </si>
  <si>
    <t xml:space="preserve">- Asesor GAB
</t>
  </si>
  <si>
    <t xml:space="preserve">- Documentos formalizados en el Sistema de Gestión de la Entidad en el aplicativo DARUMA
</t>
  </si>
  <si>
    <t>- Reportar el riesgo materializado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en el informe de monitoreo a la Oficina Asesora de Planeación.
- Verificar el seguimiento con la entidad distrital asociada
- Solicitar ajustes o precisiones a la información 
- Verificar que se realizaron los ajustes de modificación del seguimiento
- Actualizar el riesgo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t>
  </si>
  <si>
    <t>- Subsecretaria Distrital de Fortalecimiento Institucional
- Gerente del Proyecto   
- Gerente del Proyecto   
- Gerente del Proyecto   
- Subsecretaria Distrital de Fortalecimiento Institucional</t>
  </si>
  <si>
    <t>- Reporte de monitoreo indicando la materialización del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 Acta con los compromisos adquiridos.
- Correo electrónico solicitando ajustes o precisiones a la información remitida
- Documento de informe de seguimiento al modelo ajustado
-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actualizado.</t>
  </si>
  <si>
    <t>Se realiza la actualización de todas las etapas del riesgo con base en las indicaciones de la nueva metodologia y el nuevo contexto estrategico de la entidad, así como la nueva plataforma estratégica de la entidad.</t>
  </si>
  <si>
    <t>Desarrollar estrategias y proyectos en materia de servicio a la ciudadanía, transparencia, gobierno abierto y transformación digital de la Secretaría General
(Propósito): Fortalecer la cultura en los actores públicos y privados en integridad y Estado Abierto que mejore la gobernanza en la ciudad.</t>
  </si>
  <si>
    <t>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t>
  </si>
  <si>
    <t xml:space="preserve">- Dificultades en la transferencia de conocimiento entre los servidores que se vinculan y retiran de la entidad debido a la alta rotación de personal.
- Descentralización de la información distrital relacionada con los pilares de gobierno abierto.
</t>
  </si>
  <si>
    <t xml:space="preserve">- Dificultades en la coordinación entre las administraciones locales, distritales y nacionales para la prestación de servicios o ejecución de programas.
-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
</t>
  </si>
  <si>
    <t xml:space="preserve">- Incumplimiento en las metas y objetivos institucionales en la implementación del modelo de gobierno abierto.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</si>
  <si>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El proceso estima que el riesgo se ubica en una zona moderada, teniendo en cuenta que  al evaluar los controles, la escala de probabilidad es baja y el impacto es menor, no obstante, ante su materialización, podrían disminuirse los efectos, aplicando las acciones de contingencia</t>
  </si>
  <si>
    <t>- Reportar el riesgo materializado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en el informe de monitoreo a la Oficina Asesora de Planeación.
- Verificar la necesidad de aclaración, ajustes o precisiones al documento estratégico
- Verificar que se realizaron las acciones pertinentes
- Actualizar 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t>
  </si>
  <si>
    <t>- Subsecretaria Distrital de Fortalecimiento Institucional
- Gerente del Proyecto   
- Gerente del Proyecto   
- Subsecretaria Distrital de Fortalecimiento Institucional</t>
  </si>
  <si>
    <t>- Reporte de monitoreo indicando la materialización del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 Acta de reunión en donde se identifiquen en los compromisos las acciones a tomar
- Documento de informe de seguimiento al modelo ajustado
-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actualizado.</t>
  </si>
  <si>
    <t>Jefe de Oficina Alta Consejería de Paz, Víctimas y Reconciliación</t>
  </si>
  <si>
    <t>Otorgar medidas de ayuda o atención humanitaria inmediata para atender las necesidades básicas de la población victima que llega a la ciudad de Bogotá en condiciones de vulnerabilidad acentuada derivada de los hechos victimizantes ocurridos
Componente (Productos): Servicio de ayuda y atención humanitaria</t>
  </si>
  <si>
    <t>Oficina Consejeria Distrital de Paz, Víctimas y Reconcilación</t>
  </si>
  <si>
    <t xml:space="preserve">- Falta de capactitacion en el uso de nuevas tecnologias, lo que genera operación inadecuada de la plataforma tecnologica de la entidad .
- Falta de personal para actualizar las plataformas tecnológicas existentes, que permiten hacer un adecuado seguimiento a la Política Pública de Víctimas
- Carencia del personal para la implementación de las actividades programadas en los diferentes territorios
- Baja adherencia a los procesos y procedimientos establecidos por la dependencia y a la estructura organizacional.
</t>
  </si>
  <si>
    <t xml:space="preserve">- No se evidencia voluntad política frente a la priorización de la población víctima del conflicto armado, en el marco de la implementación de las apuestas de las diferentes entidades a nivel Distrital y del acuerdo de paz.
- Existen pocas condiciones sociales, que permitan a la Población Víctima del Conflicto armado superar su situación de vulnerabilidad.
- Baja destinación de recursos para la implementación de actividades en pro del acuerdo de paz e implementación de la política pública,
- Organizaciones de víctimas del conflicto armado, con inconformidad en la oferta dispuesta o insuficiente por la CDPVR, para satisfacer  las necesidades de la población en territorio.
- Conocimiento parcial por parte de los clientes o usuarios del proceso frente al propósito, funcionamiento, productos y servicios que ofrece.
</t>
  </si>
  <si>
    <t>1. Promover la paz y la reconciliación en Bogotá a través de la integración local de las poblaciones afectadas por el conflicto armado, para contribuir a la superación de condiciones de vulnerabilidad y la reconstrucción del tejido social en la ciudad</t>
  </si>
  <si>
    <t xml:space="preserve">
- Otorgamiento de ayuda o atención humanitaria inmediata a la población víctima del conflicto armado interno en tránsito o residente en Bogotá. (Servicio)
</t>
  </si>
  <si>
    <t>El proceso estima que el riesgo se ubica en una zona muy baja, teniendo en cuenta que  al evaluar los controles, la escala de probabilidad es muy baja y el impacto es mayor, no obstante, ante su materialización, podrían disminuirse los efectos, aplicando las acciones de contingencia, sin embargo, el impacto no disminuye en riesgos de corrupción.</t>
  </si>
  <si>
    <t xml:space="preserve">- Realizar acciones de fortalecimiento a los funcionarios y contratistas de los Centros de Encuentro y Puntos de Atención a Víctimas, en temas relacionados con:
Fortalecimiento técnico en lo establecido en la Circular 001 2024 del 7 de octubre de 2024 “Lineamientos para tener en cuenta para las evaluaciones de vulnerabilidad y el otorgamiento de ayuda o atención humanitaria inmediata”. Lo anterior, tiene la finalidad de atender los requerimientos y necesidades de la población víctima del conflicto armado; a cargo del equipo jurídico de la dirección y del despacho de la Oficina Consejería Distrital de Paz, Víctimas y Reconciliación.
Así, mitigar los posibles actos de corrupción en el incumplimiento del deber misional de la entidad para obtener un beneficio privado, ya sea a favor del mismo funcionario, de otro servidor público o de un tercero.
</t>
  </si>
  <si>
    <t xml:space="preserve">- Director(a) de Reparación Integral
</t>
  </si>
  <si>
    <t xml:space="preserve">- Actas y Listado de Asistencia
</t>
  </si>
  <si>
    <t xml:space="preserve">15/02/2025
</t>
  </si>
  <si>
    <t>- Oficina Consejeria Distrital de Paz, Víctimas y Reconcilación
- Profesional Universitario y/o especializado Oficina Consejería Distrital de Paz, Victimas y Reconciliación
- Profesional Universitario y/o especializado Oficina  Consejería Distrital de Paz, Victimas y Reconciliación
- Oficina Consejeria Distrital de Paz, Víctimas y Reconcilación</t>
  </si>
  <si>
    <t>Se ajusto el DOFA del mapa de riesgos
Se ajusto el Objetivo Estrategico, conforme a la nueva plataforma estrategica adopatada mediante Resolución 630 de 2024Se ajustan los controles, de acuerdo a la actualización del procedimiento 4130000-PR-315 “Otorgar ayuda o atención humanitaria inmediata”
Se ajustan las causas, y se define la acción de tratamiento 2025.</t>
  </si>
  <si>
    <t>Coordinar la formulación, seguimiento y actualización del Plan Distrital y sus planes conexos en el marco de la política pública de víctimas en Bogotá.
Propósito (Objetivo General): Fortalecer la oferta de servicios con enfoque poblacional diferencial, de género y territorial para garantizar la construcción de memoria, paz y reconciliación, así como los derechos de las víctimas, excombatientes y territorios afectados por el conflicto armado que aportan a la superación de sus condiciones de vulnerabilidad, satisfacción de sus derechos y construcción de proyectos de vida en Bogotá</t>
  </si>
  <si>
    <t>Posibilidad de afectación reputacional por bajo nivel de implementación de la Política Pública de Víctimas en el Distrito Capital, debido a deficiencias en el seguimiento a la implementación del Plan de Acción Distrital a través del SDARIV</t>
  </si>
  <si>
    <t xml:space="preserve">- Falta de personal para actualizar las plataformas tecnológicas existentes, que permiten hacer un adecuado seguimiento a la Política Pública de Víctimas
- Carencia del personal para la implementación de las actividades programadas en los diferentes territorios
- Dificultades en la articulación y coordinación de los grupos internos para el cumplimiento de objetivos y metas.
</t>
  </si>
  <si>
    <t xml:space="preserve">- Ausencia de información sobre la implementación de la Política Pública de Víctimas en el Distrito que dificulta la toma de decisiones acertadas.
- Que la política pública de víctimas no contribuya al goce efectivo de derechos de la población.
- Incumplimiento por parte de las entidades en relación a los compromisos adquiridos en el Plan Distrital de Desarrollo y el Plan de Acción Distrital.
- Contribución insuficiente por parte Distrito Capital en los procesos de seguimiento y evaluación que realiza el orden nacional frente al cumplimiento de la Política Pública de Víctimas  
</t>
  </si>
  <si>
    <t>El proceso estima que el riesgo inherente se ubica en la zona moderada, debido a que la frecuencia con la que se realiza la actividad clave asociada al riesgo es trimestral, sin embargo, ante su materialización, podría presentarse afectaciones en la imagen.</t>
  </si>
  <si>
    <t xml:space="preserve">
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t>
  </si>
  <si>
    <t>- Reportar el riesgo materializado de Posibilidad de afectación reputacional por bajo nivel de implementación de la Política Pública de Víctimas en el Distrito Capital, debido a deficiencias en el seguimiento a la implementación del Plan de Acción Distrital a través del SDARIV en el informe de monitoreo a la Oficina Asesora de Planeación.
- Se debe citar un Comité de Justicia Transicional o subcomités extraordinario de seguimiento, según sea el caso para evaluar el impacto de las decisiones tomadas en instancias anteriores           
- Identificar las entidades y metas que tienen un bajo nivel de ejecución física y presupuestal con el objetivo de generar alertas y realizar acompañamiento técnico que promueva la adecuada implementación de la oferta dispuesta en el Plan de Acción Distrital.
- Generar trimestralmente un informe de implementación que de cuenta del porcentaje de avance físico y presupuestal del Plan de Acción Distrital, por cada una de las entidades del SDARIV y de los componentes de la política pública de victimas. 
- Actualizar el riesgo Posibilidad de afectación reputacional por bajo nivel de implementación de la Política Pública de Víctimas en el Distrito Capital, debido a deficiencias en el seguimiento a la implementación del Plan de Acción Distrital a través del SDARIV</t>
  </si>
  <si>
    <t>- Oficina Consejería Distrial de Paz, Víctimas y Reconciliación
- Profesional universitario y/o especializado de la Oficina Alta Consejería de Paz, Víctimas y Reconciliación
- Profesional universitario y/o especializado de la Oficina Alta Consejería de Paz, Víctimas y Reconciliación
- Profesional universitario y/o especializado  de la Oficina Alta Consejería de Paz, Víctimas y Reconciliación
- Oficina Consejería Distrial de Paz, Víctimas y Reconciliación</t>
  </si>
  <si>
    <t>- Reporte de monitoreo indicando la materialización del riesgo de Posibilidad de afectación reputacional por bajo nivel de implementación de la Política Pública de Víctimas en el Distrito Capital, debido a deficiencias en el seguimiento a la implementación del Plan de Acción Distrital a través del SDARIV
- Evidencia de Reunión
Listado de Asistencia
- Oficios enviados a las entidades - Actas de asistencia técnica.
- Informe trimestral del PAD
- Riesgo de Posibilidad de afectación reputacional por bajo nivel de implementación de la Política Pública de Víctimas en el Distrito Capital, debido a deficiencias en el seguimiento a la implementación del Plan de Acción Distrital a través del SDARIV, actualizado.</t>
  </si>
  <si>
    <t>23/12/20254</t>
  </si>
  <si>
    <t>Se ajusto el DOFA del mapa de riesgos
Se ajusto el Objetivo Estrategico, conforme a la nueva plataforma estrategica adopatada mediante Resolución 630 de 2024
Se ajustan los controles, de acuerdo a la actualización del procedimiento El procedimiento 4120000-PR-324 " Coordinación del Sistema Distrital de Asistencia, Atención y Reparación Integral a Víctimas "</t>
  </si>
  <si>
    <t>Fortalecer la oferta de servicios con enfoque poblacional diferencial, de género y territorial para garantizar la construcción de memoria, paz y reconciliación, así como los derechos de las víctimas, excombatientes y territorios afectados por el conflicto armado que aportan a la superación de sus condiciones de vulnerabilidad, satisfacción de sus derechos y construcción de proyectos de vida en Bogotá</t>
  </si>
  <si>
    <t>Servicios</t>
  </si>
  <si>
    <t xml:space="preserve">1. Fortalecer la capacidad institucional para atender a las víctimas del conflicto armado y excombatientes que llegan a la ciudad de Bogotá con enfoque poblacional, diferencial y de género que garantice una respuesta digna, eficaz y oportuna.
2. Promover la articulación interinstitucional y con el sector privado para la satisfacción de los derechos de las víctimas, la reincorporación y el desarrollo territorial, en clave de paz y reconciliación, por medio de la focalización de la oferta de servicios y la participación.   
3. Fortalecer estrategias para promover los derechos a la verdad y a la justicia, así como la construcción de memoria, paz y reconciliación
</t>
  </si>
  <si>
    <t>Jefe de Oficina Consejería Distrial de Paz, Víctimas y Reconciliación</t>
  </si>
  <si>
    <t>Actividad (Metas): Desarrollar el 100% de las actividades de secretaría técnica y apoyo operativo a las instancias y procesos de participación y coordinación que contribuyan a la implementación del Acuerdo de Paz, iniciativas de memoria y a la satisfacción de los derechos de las víctimas</t>
  </si>
  <si>
    <t>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t>
  </si>
  <si>
    <t xml:space="preserve">- Necesidad de ajuste en la forma como se desarrollan las actividades para cumplir su misión y objetivos
- Dificultades en la articulación y coordinación de los grupos internos para el cumplimiento de objetivos y metas.
- Debilidades en la documentación de las actividades del proceso.
- Falencia en los sistemas de información por la no disponibilidad den el momento de la consulta o ausencia de un tablero de mando gerencial
</t>
  </si>
  <si>
    <t xml:space="preserve">- Situaciones extraordinarias o de emergencia como la generada con ocasión de la pandemia del Covid - 19 o por el conflicto armado.
- Las exigencias o compromisos de los grupos de interés establecidas fuera de las competencias del proceso y de la Entidad
</t>
  </si>
  <si>
    <t xml:space="preserve">- Vulneración de los derechos a la población víctima del conflicto armado
- Investigaciones disciplinarias por parte de los organismos de control
- Afectación en la imagen institucional
- Sanciones economicas
</t>
  </si>
  <si>
    <t>Se determina un nivel de probabilidad baja (2) de riesgo inherente  debido a que a los resultados frente al seguimiento de las metas de proyecto de inversión han sido favorables. El impacto Leve (1) obedece a que no se ha presentado afectación significativa a la imagen de la entidad. En consecuencia la zona resultante es Bajo.</t>
  </si>
  <si>
    <t>El proyecto de inversión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t>
  </si>
  <si>
    <t>- Reportar el riesgo materializado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en el informe de monitoreo a la Oficina Asesora de Planeación.
- Revisar y/o establecer ajustes en los productos de cada una de  las metas, en el marco del procedimiento 4202000-PR-348 Formulación, programación y seguimiento a los proyectos de inversión.
- Verificar el avance físico en magnitud  de las metas del proyecto  de inversión y procederán a actualizar los  alcances de productos definidos en cada una de las  metas,  enmarcados en las funciones de los Subcomités de autocontrol.
- Actualizar el riesgo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t>
  </si>
  <si>
    <t>- Oficina Consejería Distrial de Paz, Víctimas y Reconciliación
- Gerente de proyecto
- Gerente de proyecto
- Oficina Consejería Distrial de Paz, Víctimas y Reconciliación</t>
  </si>
  <si>
    <t>- Reporte de monitoreo indicando la materialización del riesgo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 Memorando remitido a la Oficina Asesora de Planeación con los ajustres
- Acta de subcomité de audtocontrol
- Riesgo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actualizado.</t>
  </si>
  <si>
    <t>Se ajusto el DOFA del mapa de riesgos
Se ajusto el Objetivo Estrategico, conforme a la nueva plataforma estrategica adopatada mediante Resolución 630 de 2024Se ajustan los controles
Se ajustan las causas</t>
  </si>
  <si>
    <t>Identificación del riesgo
Análisis antes de controles
Evaluación de controles
Tratamiento del riesgo</t>
  </si>
  <si>
    <t>1. Reducir de la brecha digital en Acceso, Uso y Apropiación
2. Fortalecer la capacidad para desarrollar Proyectos de transformación Digital multisectorial y de ciudad inteligente que consolidan los habilitadores de las políticas públicas de gobierno y seguridad digital.
3. Impulsar la implementación de la infraestructura de datos del Distrito</t>
  </si>
  <si>
    <t>Jefe de Oficina Consejería Distrital Tecnologías de la Información y las comunicaciones - TIC</t>
  </si>
  <si>
    <t xml:space="preserve"> Asistencia técnica
 Capacitación</t>
  </si>
  <si>
    <t xml:space="preserve">Propósito (Objetivo general): Aportar en la reducción del cierre de brecha  en materia de generación, uso y aprovechamiento de los datos, la tecnología y la innovación  para impactar positivamente la calidad de vida de la ciudadanía y mejorar la  eficiencia de la administración pública de Bogotá 
</t>
  </si>
  <si>
    <t>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t>
  </si>
  <si>
    <t>Administrativos</t>
  </si>
  <si>
    <t xml:space="preserve">- Falta de seguimiento en la etapa de ejecución del proyecto
- Desconocimiento técnico por parte del líder del proyecto
</t>
  </si>
  <si>
    <t xml:space="preserve">- Dificultades en la coordinación entre las administraciones locales y distritales para la prestación de servicios o ejecución de programas.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</si>
  <si>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Incumplimiento metas (Plan de desarrollo, proyecto de inversión) y objetivos institucionales
- Pérdida de credibilidad entidades y ciudadanos Bogotanos
</t>
  </si>
  <si>
    <t>Se determina que la probabilidad del riesgo se encuentra en baja (2) debido a que las evidencias que soportan la elección no registran materialización del riesgos en  datos históricos. El impacto quedo en zona Menor (2) dado que existe el riesgo de afectar la operación interna y hacia los grupos de interés en caso de materializarse el riesgo. En consecuencia la zona resultante del riesgo se ubica en 2.2 Moderado.</t>
  </si>
  <si>
    <t xml:space="preserve">- Establecer un control previo, que envuelva una comunicación con 5 días de antelación a los lideres técnicos con relación a los reportes trimestrales de seguimiento que deben proporcionar; de forma que se asegure la entrega de información oportuna sobre el cumplimiento de metas.
- Establecer un control posterior, relacionado con la implementación de planes de choque, cuando se identifique un rezago dentro de alguna de las metas, superior al 50% con relación al cumplimiento esperado.
</t>
  </si>
  <si>
    <t xml:space="preserve">- Gestor de calidad TIC
- Lider Técnico
Asesor del Despacho
Gestor de Calidad
</t>
  </si>
  <si>
    <t xml:space="preserve">- Correos de comunicación
- Plan de choque o
Soporte de reporte a seguimiento (según aplique).
</t>
  </si>
  <si>
    <t xml:space="preserve">28/03/yyyy
30/04/yyyy
</t>
  </si>
  <si>
    <t xml:space="preserve">29/12/yyyy
30/10/yyyy
</t>
  </si>
  <si>
    <t>- Reportar el riesgo materializado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en el informe de monitoreo a la Oficina Asesora de Planeación.
- Analizar los errores que se evidenciaron en la definición de las estrategias que se llevó a cabo para desarrollar los proyectos de disminución de la brecha digital en materia de generación, uso y aprovechamiento de los datos, la técnologia y la innovación.
- Actualizar el riesgo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t>
  </si>
  <si>
    <t>- Oficina de Consejería Distrital de Tecnologías de Información y Comunicaciones –TIC
- Jefe de Oficina Consejería Distrital de Tecnologías de la Información y las Comunicaciones -TIC-
- Oficina de Consejería Distrital de Tecnologías de Información y Comunicaciones –TIC</t>
  </si>
  <si>
    <t>- Reporte de monitoreo indicando la materialización del riesgo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 Documento de análisis de errores 
- Riesgo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actualizado.</t>
  </si>
  <si>
    <t>Se ajustó el DOFA del mapa de riesgos conforme al nuevo contexto estratégico
Se actualiza el objetivo estratégico asociado, teniendo en cuenta la nueva plataforma estratégica.</t>
  </si>
  <si>
    <t>Componente (Producto):Servicio de acceso y promoción a las tecnologías de la información y las comunicaciones</t>
  </si>
  <si>
    <t>Posibilidad de afectación reputacional por pérdida de credibilidad y confianza de las entidades distritales y los ciudadanos Bogotanos debido a incumplimiento de compromisos en la entrega de productos y servicios para la Transformación Digital.</t>
  </si>
  <si>
    <t xml:space="preserve">- Pérdida de oportunidades de la ciudadanía de Bogotá en el uso y aprovechamiento de las TIC,
</t>
  </si>
  <si>
    <t>Se determina que la probabilidad del riesgo se encuentra en baja (2) debido a que las evidencias que soportan la elección no registran materialización del riesgos en  datos históricos. El impacto quedo en zon menor (2) dado que existe el riesgo de afectar la operación interna y hacia los grupos de interés en caso de materializarse el riesgo. En consecuencia la zona resultante del riesgo se ubica en 2.2 Moderado.</t>
  </si>
  <si>
    <t>- Reportar el riesgo materializado de Posibilidad de afectación reputacional por pérdida de credibilidad y confianza de las entidades distritales y los ciudadanos Bogotanos debido a incumplimiento de compromisos en la entrega de productos y servicios para la Transformación Digital. en el informe de monitoreo a la Oficina Asesora de Planeación.
- Analizar los errores que se evidenciaron en la definición de las estrategias que se llevó a cabo para cumplir con los compromisos en la entrega de productos y servicios para la Transformación Digital.
- Actualizar el riesgo Posibilidad de afectación reputacional por pérdida de credibilidad y confianza de las entidades distritales y los ciudadanos Bogotanos debido a incumplimiento de compromisos en la entrega de productos y servicios para la Transformación Digital.</t>
  </si>
  <si>
    <t>- Reporte de monitoreo indicando la materialización del riesgo de Posibilidad de afectación reputacional por pérdida de credibilidad y confianza de las entidades distritales y los ciudadanos Bogotanos debido a incumplimiento de compromisos en la entrega de productos y servicios para la Transformación Digital.
- Documento de análisis de errores 
- Riesgo de Posibilidad de afectación reputacional por pérdida de credibilidad y confianza de las entidades distritales y los ciudadanos Bogotanos debido a incumplimiento de compromisos en la entrega de productos y servicios para la Transformación Digital., actualizado.</t>
  </si>
  <si>
    <t>Aportar en el cierre de brecha en materia de generación, uso y aprovechamiento de los datos, la tecnología y la innovación para impactar positivamente la calidad de vida de la ciudadanía y mejorar la eficiencia de la administración pública de Bogotá.</t>
  </si>
  <si>
    <t>Fortalecer la cultura en los actores públicos y privados en integridad y Estado Abierto que mejore la gobernanza en la ciudad.</t>
  </si>
  <si>
    <t>1. Generar cambio cultural en actores públicos del distrito que fortalezca la integridad, transparencia y corresponsabilidad con sociedad civil y sector privado.
2. Fortalecer la articulación entre actores públicos y privados para avanzar hacia un Estado Abierto en el Distrito.</t>
  </si>
  <si>
    <t>(Producto): - Documentos metodológicos
(Producto)-Documentos de planeación+</t>
  </si>
  <si>
    <t>Posibilidad de afectación reputacional por pérdida de credibilidad y confianza de los grupos de valor y partes Interesadas debido a errores (fallas o deficiencias) en la planeación, implementación y seguimiento de los productos del proyecto de inversión.</t>
  </si>
  <si>
    <t xml:space="preserve">- Insuficiencia de estrategias institucionales para ejercer la democracia digital, el control social y el aprovechamiento de información pública, en el marco de la transparencia, la colaboración y la participación.
- Descentralización de la información distrital relacionada con Estado Abierto e Integro
</t>
  </si>
  <si>
    <t xml:space="preserve">- Incumplimiento en las metas y objetivos del proyecto.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</si>
  <si>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t>
  </si>
  <si>
    <t>El proyecto estima que el riesgo se ubica en una zona baja, debido a que los controles establecidos son los adecuados y la calificación de los criterios es satisfactoria, ubicando el riesgo en la escala de probabilidad muy baja e impacto menory ante su materialización, podrían disminuirse los efectos, aplicando las acciones de contingencia.</t>
  </si>
  <si>
    <t>- Reportar el riesgo materializado de Posibilidad de afectación reputacional por pérdida de credibilidad y confianza de los grupos de valor y partes Interesadas debido a errores (fallas o deficiencias) en la planeación, implementación y seguimiento de los productos del proyecto de inversión. en el informe de monitoreo a la Oficina Asesora de Planeación.
- Reportar el riesgo materializado de Posibilidad de afectación reputacional por incumplimiento en la ejecución de las actividades del proyecto, debido a una deficiente gestión en la planeación y seguimiento de las metas del proyecto en el informe de monitoreo a la Oficina Asesora de Planeación.
- Revisar y/o establecer ajustes en los planes de trabajo de cada una de las metas proyecto de inversión en el marco del procedimiento 4202000-PR-348 Formulación, programación y seguimiento a los proyectos de inversión.
- Verificar el avance físico en magnitud y presupuesto de las metas del proyectos de inversión y procederán a actualizar los planes de cada de una de las metas.
- Actualizar el riesgo Posibilidad de afectación reputacional por pérdida de credibilidad y confianza de los grupos de valor y partes Interesadas debido a errores (fallas o deficiencias) en la planeación, implementación y seguimiento de los productos del proyecto de inversión.</t>
  </si>
  <si>
    <t>- Subsecretaria Distrital de Fortalecimiento Institucional
- Subsecretaria Distrital de Fortalecimiento Institucional
- Gerente del Proyecto
- Gerente del Proyecto
- Subsecretaria Distrital de Fortalecimiento Institucional</t>
  </si>
  <si>
    <t>- Reporte de monitoreo indicando la materialización del riesgo de Posibilidad de afectación reputacional por pérdida de credibilidad y confianza de los grupos de valor y partes Interesadas debido a errores (fallas o deficiencias) en la planeación, implementación y seguimiento de los productos del proyecto de inversión.
- Reporte de monitoreo indicando la materialización del riesgo de Posibilidad de afectación reputacional por incumplimiento en la ejecución de las actividades del proyecto, debido a una deficiente gestión en la planeación y seguimiento de las metas del proyecto
- Modificación a la programación del proyecto - Hoja de Vida de meta o indicado
- Modificación a la programación del proyecto - Hoja de Vida de meta o indicado
- Riesgo de Posibilidad de afectación reputacional por pérdida de credibilidad y confianza de los grupos de valor y partes Interesadas debido a errores (fallas o deficiencias) en la planeación, implementación y seguimiento de los productos del proyecto de inversión., actualizado.</t>
  </si>
  <si>
    <t>Se ajustó el DOFA del mapa de riesgos conforme al nuevo contexto estratégico
Se realiza la actualización  de la identificación del riesgo, asociando el obejtivo estratégico con base en al nueva plataforma estratégica.</t>
  </si>
  <si>
    <r>
      <t xml:space="preserve">Los controles se encuentran anonimizados, por lo cual el detalle podrá ser solicitado al correo electrónico de la Oficina Asesora de Planeación:
</t>
    </r>
    <r>
      <rPr>
        <b/>
        <sz val="15"/>
        <color theme="4"/>
        <rFont val="Arial Narrow"/>
        <family val="2"/>
      </rPr>
      <t>oapsecgeneral@alcaldiabogota.gov.co</t>
    </r>
  </si>
  <si>
    <t>31 de enero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</si>
</sst>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240A]d&quot; de &quot;mmmm&quot; de &quot;yyyy;@"/>
    <numFmt numFmtId="166" formatCode="0.0%"/>
  </numFmts>
  <fonts count="26"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10"/>
      <color theme="0"/>
      <name val="Arial Narrow"/>
      <family val="2"/>
    </font>
    <font>
      <sz val="10"/>
      <color rgb="FF515151"/>
      <name val="Arial"/>
      <family val="2"/>
    </font>
    <font>
      <b/>
      <sz val="15"/>
      <color theme="1"/>
      <name val="Arial Narrow"/>
      <family val="2"/>
    </font>
    <font>
      <b/>
      <sz val="15"/>
      <color theme="4"/>
      <name val="Arial Narrow"/>
      <family val="2"/>
    </font>
  </fonts>
  <fills count="30">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
      <patternFill patternType="solid">
        <fgColor theme="7"/>
        <bgColor indexed="64"/>
      </patternFill>
    </fill>
    <fill>
      <patternFill patternType="solid">
        <fgColor theme="0"/>
        <bgColor indexed="64"/>
      </patternFill>
    </fill>
  </fills>
  <borders count="47">
    <border>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medium">
        <color indexed="64"/>
      </right>
      <top style="thin">
        <color indexed="64"/>
      </top>
      <bottom/>
      <diagonal/>
    </border>
    <border>
      <left style="dashed">
        <color auto="1"/>
      </left>
      <right/>
      <top style="dashed">
        <color auto="1"/>
      </top>
      <bottom style="dashed">
        <color auto="1"/>
      </bottom>
      <diagonal/>
    </border>
    <border>
      <left style="medium">
        <color auto="1"/>
      </left>
      <right style="medium">
        <color auto="1"/>
      </right>
      <top style="thin">
        <color auto="1"/>
      </top>
      <bottom style="thin">
        <color auto="1"/>
      </bottom>
      <diagonal/>
    </border>
    <border>
      <left style="dashed">
        <color auto="1"/>
      </left>
      <right style="dashed">
        <color auto="1"/>
      </right>
      <top/>
      <bottom/>
      <diagonal/>
    </border>
    <border>
      <left style="dashed">
        <color auto="1"/>
      </left>
      <right style="dashed">
        <color auto="1"/>
      </right>
      <top style="dashed">
        <color auto="1"/>
      </top>
      <bottom style="dashed">
        <color auto="1"/>
      </bottom>
      <diagonal/>
    </border>
    <border>
      <left style="thin">
        <color indexed="64"/>
      </left>
      <right/>
      <top style="dashed">
        <color auto="1"/>
      </top>
      <bottom style="dashed">
        <color auto="1"/>
      </bottom>
      <diagonal/>
    </border>
    <border>
      <left/>
      <right style="thin">
        <color indexed="64"/>
      </right>
      <top style="dashed">
        <color auto="1"/>
      </top>
      <bottom style="dashed">
        <color auto="1"/>
      </bottom>
      <diagonal/>
    </border>
    <border>
      <left style="thin">
        <color indexed="64"/>
      </left>
      <right style="thin">
        <color indexed="64"/>
      </right>
      <top style="dashed">
        <color indexed="64"/>
      </top>
      <bottom style="dashed">
        <color indexed="64"/>
      </bottom>
      <diagonal/>
    </border>
    <border>
      <left style="dashed">
        <color auto="1"/>
      </left>
      <right/>
      <top style="thin">
        <color indexed="64"/>
      </top>
      <bottom style="thin">
        <color indexed="64"/>
      </bottom>
      <diagonal/>
    </border>
    <border>
      <left style="dashed">
        <color auto="1"/>
      </left>
      <right style="thin">
        <color indexed="64"/>
      </right>
      <top style="thin">
        <color indexed="64"/>
      </top>
      <bottom style="thin">
        <color indexed="64"/>
      </bottom>
      <diagonal/>
    </border>
    <border>
      <left style="dashed">
        <color auto="1"/>
      </left>
      <right style="dashed">
        <color auto="1"/>
      </right>
      <top style="thin">
        <color indexed="64"/>
      </top>
      <bottom style="thin">
        <color indexed="64"/>
      </bottom>
      <diagonal/>
    </border>
    <border>
      <left style="dashed">
        <color auto="1"/>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thin">
        <color indexed="64"/>
      </left>
      <right/>
      <top/>
      <bottom style="dashed">
        <color indexed="64"/>
      </bottom>
      <diagonal/>
    </border>
    <border>
      <left style="dashed">
        <color auto="1"/>
      </left>
      <right/>
      <top/>
      <bottom style="dashed">
        <color indexed="64"/>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dotted">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340">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1" xfId="0" applyFont="1" applyBorder="1" applyAlignment="1" applyProtection="1">
      <alignment wrapText="1"/>
      <protection hidden="1"/>
    </xf>
    <xf numFmtId="0" fontId="1" fillId="3" borderId="4" xfId="0" applyFont="1" applyFill="1" applyBorder="1" applyAlignment="1" applyProtection="1">
      <alignment horizontal="justify" vertical="center" wrapText="1"/>
      <protection hidden="1"/>
    </xf>
    <xf numFmtId="0" fontId="1" fillId="4" borderId="4" xfId="0" applyFont="1" applyFill="1" applyBorder="1" applyAlignment="1" applyProtection="1">
      <alignment horizontal="justify" vertical="center" wrapText="1"/>
      <protection hidden="1"/>
    </xf>
    <xf numFmtId="0" fontId="1" fillId="6" borderId="4" xfId="0" applyFont="1" applyFill="1" applyBorder="1" applyAlignment="1" applyProtection="1">
      <alignment horizontal="justify" vertical="center" wrapText="1"/>
      <protection hidden="1"/>
    </xf>
    <xf numFmtId="0" fontId="6" fillId="6" borderId="4" xfId="0" applyFont="1" applyFill="1" applyBorder="1" applyAlignment="1" applyProtection="1">
      <alignment horizontal="justify" vertical="center" wrapText="1"/>
      <protection hidden="1"/>
    </xf>
    <xf numFmtId="0" fontId="1" fillId="9" borderId="4" xfId="0" applyFont="1" applyFill="1" applyBorder="1" applyAlignment="1" applyProtection="1">
      <alignment horizontal="justify" vertical="center" wrapText="1"/>
      <protection hidden="1"/>
    </xf>
    <xf numFmtId="0" fontId="6" fillId="2" borderId="4" xfId="0" applyFont="1" applyFill="1" applyBorder="1" applyAlignment="1" applyProtection="1">
      <alignment horizontal="justify" vertical="center" wrapText="1"/>
      <protection hidden="1"/>
    </xf>
    <xf numFmtId="0" fontId="1" fillId="5" borderId="4" xfId="0" applyFont="1" applyFill="1" applyBorder="1" applyAlignment="1" applyProtection="1">
      <alignment horizontal="justify" vertical="center" wrapText="1"/>
      <protection hidden="1"/>
    </xf>
    <xf numFmtId="0" fontId="6" fillId="8" borderId="4" xfId="0" applyFont="1" applyFill="1" applyBorder="1" applyAlignment="1" applyProtection="1">
      <alignment horizontal="justify" vertical="center" wrapText="1"/>
      <protection hidden="1"/>
    </xf>
    <xf numFmtId="0" fontId="6" fillId="11" borderId="4" xfId="0" applyFont="1" applyFill="1" applyBorder="1" applyAlignment="1" applyProtection="1">
      <alignment horizontal="justify" vertical="center" wrapText="1"/>
      <protection hidden="1"/>
    </xf>
    <xf numFmtId="0" fontId="1" fillId="9" borderId="13" xfId="0" applyFont="1" applyFill="1" applyBorder="1" applyAlignment="1" applyProtection="1">
      <alignment horizontal="justify" vertical="center" wrapText="1"/>
      <protection hidden="1"/>
    </xf>
    <xf numFmtId="0" fontId="12" fillId="10" borderId="4" xfId="0" applyFont="1" applyFill="1" applyBorder="1" applyAlignment="1" applyProtection="1">
      <alignment horizontal="justify" vertical="center" wrapText="1"/>
      <protection hidden="1"/>
    </xf>
    <xf numFmtId="0" fontId="12" fillId="9" borderId="4" xfId="0" applyFont="1" applyFill="1" applyBorder="1" applyAlignment="1" applyProtection="1">
      <alignment horizontal="justify" vertical="center" wrapText="1"/>
      <protection hidden="1"/>
    </xf>
    <xf numFmtId="0" fontId="4" fillId="5" borderId="13" xfId="0" applyFont="1" applyFill="1" applyBorder="1" applyAlignment="1" applyProtection="1">
      <alignment horizontal="justify" vertical="center" wrapText="1"/>
      <protection hidden="1"/>
    </xf>
    <xf numFmtId="0" fontId="4" fillId="5" borderId="4" xfId="0" applyFont="1" applyFill="1" applyBorder="1" applyAlignment="1" applyProtection="1">
      <alignment horizontal="justify" vertical="center" wrapText="1"/>
      <protection hidden="1"/>
    </xf>
    <xf numFmtId="0" fontId="0" fillId="5" borderId="4" xfId="0" applyFill="1" applyBorder="1" applyAlignment="1" applyProtection="1">
      <alignment horizontal="justify" vertical="center" wrapText="1"/>
      <protection hidden="1"/>
    </xf>
    <xf numFmtId="0" fontId="8" fillId="5" borderId="4"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5" fillId="5" borderId="14" xfId="0" applyFont="1" applyFill="1" applyBorder="1" applyAlignment="1" applyProtection="1">
      <alignment horizontal="justify" vertical="center" wrapText="1"/>
      <protection hidden="1"/>
    </xf>
    <xf numFmtId="0" fontId="7" fillId="5" borderId="4" xfId="0" applyFont="1" applyFill="1" applyBorder="1" applyAlignment="1" applyProtection="1">
      <alignment horizontal="justify" vertical="center" wrapText="1"/>
      <protection hidden="1"/>
    </xf>
    <xf numFmtId="0" fontId="7" fillId="5" borderId="13" xfId="0" applyFont="1" applyFill="1" applyBorder="1" applyAlignment="1" applyProtection="1">
      <alignment horizontal="justify" vertical="center" wrapText="1"/>
      <protection hidden="1"/>
    </xf>
    <xf numFmtId="0" fontId="8" fillId="5" borderId="13" xfId="0" quotePrefix="1" applyFont="1" applyFill="1" applyBorder="1" applyAlignment="1" applyProtection="1">
      <alignment horizontal="justify" vertical="center" wrapText="1"/>
      <protection hidden="1"/>
    </xf>
    <xf numFmtId="0" fontId="9" fillId="5" borderId="13" xfId="0" applyFont="1" applyFill="1" applyBorder="1" applyAlignment="1" applyProtection="1">
      <alignment horizontal="justify" vertical="center" wrapText="1"/>
      <protection hidden="1"/>
    </xf>
    <xf numFmtId="0" fontId="9" fillId="5" borderId="4" xfId="0" applyFont="1" applyFill="1" applyBorder="1" applyAlignment="1" applyProtection="1">
      <alignment horizontal="justify" vertical="center" wrapText="1"/>
      <protection hidden="1"/>
    </xf>
    <xf numFmtId="0" fontId="4" fillId="12" borderId="4" xfId="0" applyFont="1" applyFill="1" applyBorder="1" applyAlignment="1" applyProtection="1">
      <alignment horizontal="justify" vertical="center" wrapText="1"/>
      <protection hidden="1"/>
    </xf>
    <xf numFmtId="0" fontId="0" fillId="5" borderId="13" xfId="0" applyFill="1" applyBorder="1" applyAlignment="1" applyProtection="1">
      <alignment horizontal="justify" vertical="center" wrapText="1"/>
      <protection hidden="1"/>
    </xf>
    <xf numFmtId="0" fontId="7" fillId="14" borderId="4" xfId="0" applyFont="1" applyFill="1" applyBorder="1" applyAlignment="1" applyProtection="1">
      <alignment horizontal="justify" vertical="center" wrapText="1"/>
      <protection hidden="1"/>
    </xf>
    <xf numFmtId="0" fontId="8" fillId="5" borderId="13" xfId="0" applyFont="1" applyFill="1" applyBorder="1" applyAlignment="1" applyProtection="1">
      <alignment horizontal="justify" vertical="center" wrapText="1"/>
      <protection hidden="1"/>
    </xf>
    <xf numFmtId="0" fontId="4" fillId="13" borderId="4" xfId="0" applyFont="1" applyFill="1" applyBorder="1" applyAlignment="1" applyProtection="1">
      <alignment horizontal="justify" vertical="center" wrapText="1"/>
      <protection hidden="1"/>
    </xf>
    <xf numFmtId="0" fontId="7" fillId="7" borderId="4" xfId="0" applyFont="1" applyFill="1" applyBorder="1" applyAlignment="1" applyProtection="1">
      <alignment horizontal="justify" vertical="center" wrapText="1"/>
      <protection hidden="1"/>
    </xf>
    <xf numFmtId="0" fontId="4" fillId="0" borderId="5" xfId="0" applyFont="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4" fillId="15" borderId="4" xfId="0" applyFont="1" applyFill="1" applyBorder="1" applyAlignment="1" applyProtection="1">
      <alignment horizontal="justify" vertical="center" wrapText="1"/>
      <protection hidden="1"/>
    </xf>
    <xf numFmtId="0" fontId="7" fillId="12" borderId="4"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4" xfId="0" applyFont="1" applyFill="1" applyBorder="1" applyAlignment="1" applyProtection="1">
      <alignment horizontal="justify" vertical="center" wrapText="1"/>
      <protection hidden="1"/>
    </xf>
    <xf numFmtId="0" fontId="7" fillId="0" borderId="6" xfId="0" applyFont="1" applyBorder="1" applyAlignment="1" applyProtection="1">
      <alignment horizontal="justify" vertical="center" wrapText="1"/>
      <protection hidden="1"/>
    </xf>
    <xf numFmtId="0" fontId="0" fillId="5" borderId="4" xfId="0" quotePrefix="1" applyFill="1" applyBorder="1" applyAlignment="1" applyProtection="1">
      <alignment horizontal="justify" vertical="center" wrapText="1"/>
      <protection hidden="1"/>
    </xf>
    <xf numFmtId="0" fontId="7" fillId="0" borderId="16" xfId="0" applyFont="1" applyBorder="1" applyAlignment="1" applyProtection="1">
      <alignment horizontal="justify" vertical="center" wrapText="1"/>
      <protection hidden="1"/>
    </xf>
    <xf numFmtId="0" fontId="8" fillId="5" borderId="4"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3" xfId="0" applyFont="1" applyBorder="1" applyAlignment="1" applyProtection="1">
      <alignment wrapText="1"/>
      <protection hidden="1"/>
    </xf>
    <xf numFmtId="0" fontId="13" fillId="22" borderId="4" xfId="0" applyFont="1" applyFill="1" applyBorder="1" applyAlignment="1" applyProtection="1">
      <alignment horizontal="center" vertical="center" wrapText="1"/>
      <protection hidden="1"/>
    </xf>
    <xf numFmtId="0" fontId="13" fillId="22" borderId="4" xfId="0" applyFont="1" applyFill="1" applyBorder="1" applyAlignment="1" applyProtection="1">
      <alignment horizontal="center" vertical="center" textRotation="90" wrapText="1"/>
      <protection hidden="1"/>
    </xf>
    <xf numFmtId="0" fontId="1" fillId="16" borderId="4" xfId="0" applyFont="1" applyFill="1" applyBorder="1" applyAlignment="1" applyProtection="1">
      <alignment horizontal="justify" vertical="center" wrapText="1"/>
      <protection hidden="1"/>
    </xf>
    <xf numFmtId="0" fontId="0" fillId="0" borderId="4" xfId="0" applyBorder="1" applyAlignment="1" applyProtection="1">
      <alignment horizontal="justify" vertical="center" wrapText="1"/>
      <protection hidden="1"/>
    </xf>
    <xf numFmtId="0" fontId="13" fillId="25" borderId="4" xfId="0" applyFont="1" applyFill="1" applyBorder="1" applyAlignment="1" applyProtection="1">
      <alignment horizontal="center" vertical="center" wrapText="1"/>
      <protection hidden="1"/>
    </xf>
    <xf numFmtId="0" fontId="13" fillId="25" borderId="4" xfId="0" applyFont="1" applyFill="1" applyBorder="1" applyAlignment="1" applyProtection="1">
      <alignment horizontal="center" vertical="center" textRotation="90" wrapText="1"/>
      <protection hidden="1"/>
    </xf>
    <xf numFmtId="0" fontId="2" fillId="0" borderId="3" xfId="0" applyFont="1" applyBorder="1" applyAlignment="1" applyProtection="1">
      <alignment vertical="center" wrapText="1"/>
      <protection hidden="1"/>
    </xf>
    <xf numFmtId="0" fontId="2" fillId="0" borderId="4" xfId="0" applyFont="1" applyBorder="1" applyAlignment="1" applyProtection="1">
      <alignment horizontal="justify" vertical="center" wrapText="1"/>
      <protection hidden="1"/>
    </xf>
    <xf numFmtId="0" fontId="13" fillId="25" borderId="18" xfId="0" applyFont="1" applyFill="1" applyBorder="1" applyAlignment="1" applyProtection="1">
      <alignment horizontal="center" vertical="center" textRotation="90" wrapText="1"/>
      <protection hidden="1"/>
    </xf>
    <xf numFmtId="0" fontId="13" fillId="22" borderId="18" xfId="0" applyFont="1" applyFill="1" applyBorder="1" applyAlignment="1" applyProtection="1">
      <alignment horizontal="center" vertical="center" wrapText="1"/>
      <protection hidden="1"/>
    </xf>
    <xf numFmtId="0" fontId="13" fillId="25" borderId="18" xfId="0" applyFont="1" applyFill="1" applyBorder="1" applyAlignment="1" applyProtection="1">
      <alignment horizontal="center" vertical="center" wrapText="1"/>
      <protection hidden="1"/>
    </xf>
    <xf numFmtId="0" fontId="13" fillId="17" borderId="17" xfId="0" applyFont="1" applyFill="1" applyBorder="1" applyAlignment="1" applyProtection="1">
      <alignment horizontal="center" vertical="center" wrapText="1"/>
      <protection hidden="1"/>
    </xf>
    <xf numFmtId="164" fontId="0" fillId="0" borderId="4" xfId="0" applyNumberFormat="1" applyBorder="1" applyAlignment="1" applyProtection="1">
      <alignment horizontal="justify" vertical="center" wrapText="1"/>
      <protection hidden="1"/>
    </xf>
    <xf numFmtId="164" fontId="0" fillId="0" borderId="6" xfId="0" applyNumberFormat="1" applyBorder="1" applyAlignment="1" applyProtection="1">
      <alignment horizontal="justify" vertical="center" wrapText="1"/>
      <protection hidden="1"/>
    </xf>
    <xf numFmtId="164" fontId="0" fillId="0" borderId="11" xfId="0" applyNumberFormat="1" applyBorder="1" applyAlignment="1" applyProtection="1">
      <alignment horizontal="justify" vertical="center" wrapText="1"/>
      <protection hidden="1"/>
    </xf>
    <xf numFmtId="0" fontId="0" fillId="0" borderId="11" xfId="0" applyBorder="1" applyAlignment="1" applyProtection="1">
      <alignment horizontal="justify" vertical="center" wrapText="1"/>
      <protection hidden="1"/>
    </xf>
    <xf numFmtId="0" fontId="13" fillId="25" borderId="14" xfId="0" applyFont="1" applyFill="1" applyBorder="1" applyAlignment="1" applyProtection="1">
      <alignment horizontal="center" vertical="center" wrapText="1"/>
      <protection hidden="1"/>
    </xf>
    <xf numFmtId="0" fontId="13" fillId="22" borderId="23" xfId="0" applyFont="1" applyFill="1" applyBorder="1" applyAlignment="1" applyProtection="1">
      <alignment horizontal="center" vertical="center" wrapText="1"/>
      <protection hidden="1"/>
    </xf>
    <xf numFmtId="0" fontId="13" fillId="25" borderId="22" xfId="0" applyFont="1" applyFill="1" applyBorder="1" applyAlignment="1" applyProtection="1">
      <alignment horizontal="center" vertical="center" wrapText="1"/>
      <protection hidden="1"/>
    </xf>
    <xf numFmtId="0" fontId="13" fillId="25" borderId="20" xfId="0" applyFont="1" applyFill="1" applyBorder="1" applyAlignment="1" applyProtection="1">
      <alignment horizontal="center" vertical="center" wrapText="1"/>
      <protection hidden="1"/>
    </xf>
    <xf numFmtId="0" fontId="13" fillId="22" borderId="13" xfId="0" applyFont="1" applyFill="1" applyBorder="1" applyAlignment="1" applyProtection="1">
      <alignment horizontal="center" vertical="center" wrapText="1"/>
      <protection hidden="1"/>
    </xf>
    <xf numFmtId="0" fontId="1" fillId="7" borderId="0" xfId="0" applyFont="1" applyFill="1"/>
    <xf numFmtId="0" fontId="2" fillId="0" borderId="4" xfId="0" applyFont="1" applyBorder="1" applyAlignment="1" applyProtection="1">
      <alignment horizontal="center" vertical="center" wrapText="1"/>
      <protection hidden="1"/>
    </xf>
    <xf numFmtId="0" fontId="0" fillId="0" borderId="0" xfId="0" applyAlignment="1" applyProtection="1">
      <alignment wrapText="1"/>
      <protection hidden="1"/>
    </xf>
    <xf numFmtId="0" fontId="0" fillId="0" borderId="0" xfId="0" applyProtection="1">
      <protection hidden="1"/>
    </xf>
    <xf numFmtId="0" fontId="1" fillId="0" borderId="0" xfId="0" applyFont="1" applyAlignment="1" applyProtection="1">
      <alignment horizontal="center" vertical="center"/>
      <protection hidden="1"/>
    </xf>
    <xf numFmtId="0" fontId="0" fillId="0" borderId="11" xfId="0" applyBorder="1" applyProtection="1">
      <protection hidden="1"/>
    </xf>
    <xf numFmtId="0" fontId="0" fillId="2" borderId="0" xfId="0" applyFill="1" applyProtection="1">
      <protection hidden="1"/>
    </xf>
    <xf numFmtId="0" fontId="15" fillId="27" borderId="0" xfId="0" applyFont="1" applyFill="1" applyAlignment="1" applyProtection="1">
      <alignment horizontal="center" vertical="center"/>
      <protection hidden="1"/>
    </xf>
    <xf numFmtId="0" fontId="18" fillId="13" borderId="0" xfId="0" applyFont="1" applyFill="1" applyAlignment="1" applyProtection="1">
      <alignment horizontal="center" vertical="center"/>
      <protection hidden="1"/>
    </xf>
    <xf numFmtId="0" fontId="17" fillId="0" borderId="0" xfId="0" applyFont="1" applyAlignment="1" applyProtection="1">
      <alignment horizontal="center" vertical="center"/>
      <protection hidden="1"/>
    </xf>
    <xf numFmtId="0" fontId="18" fillId="12" borderId="0" xfId="0" applyFont="1" applyFill="1" applyAlignment="1" applyProtection="1">
      <alignment horizontal="center" vertical="center"/>
      <protection hidden="1"/>
    </xf>
    <xf numFmtId="0" fontId="17" fillId="2" borderId="0" xfId="0" applyFont="1" applyFill="1" applyAlignment="1" applyProtection="1">
      <alignment horizontal="center" vertical="center"/>
      <protection hidden="1"/>
    </xf>
    <xf numFmtId="0" fontId="18" fillId="7" borderId="0" xfId="0" applyFont="1" applyFill="1" applyAlignment="1" applyProtection="1">
      <alignment horizontal="center" vertical="center"/>
      <protection hidden="1"/>
    </xf>
    <xf numFmtId="0" fontId="18" fillId="14" borderId="0" xfId="0" applyFont="1" applyFill="1" applyAlignment="1" applyProtection="1">
      <alignment horizontal="center" vertical="center"/>
      <protection hidden="1"/>
    </xf>
    <xf numFmtId="0" fontId="7" fillId="0" borderId="0" xfId="0" applyFont="1" applyProtection="1">
      <protection hidden="1"/>
    </xf>
    <xf numFmtId="0" fontId="0" fillId="2"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1" fillId="2" borderId="0" xfId="0" applyFont="1" applyFill="1" applyAlignment="1" applyProtection="1">
      <alignment horizontal="center" vertical="center"/>
      <protection hidden="1"/>
    </xf>
    <xf numFmtId="0" fontId="0" fillId="0" borderId="12" xfId="0" applyBorder="1" applyProtection="1">
      <protection hidden="1"/>
    </xf>
    <xf numFmtId="0" fontId="18" fillId="0" borderId="0" xfId="0" applyFont="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9" fillId="14" borderId="0" xfId="0" applyFont="1" applyFill="1" applyAlignment="1" applyProtection="1">
      <alignment horizontal="center" vertical="center"/>
      <protection hidden="1"/>
    </xf>
    <xf numFmtId="0" fontId="16" fillId="0" borderId="0" xfId="0" applyFont="1" applyProtection="1">
      <protection hidden="1"/>
    </xf>
    <xf numFmtId="0" fontId="19" fillId="7" borderId="0" xfId="0" applyFont="1" applyFill="1" applyAlignment="1" applyProtection="1">
      <alignment horizontal="center" vertical="center"/>
      <protection hidden="1"/>
    </xf>
    <xf numFmtId="0" fontId="19" fillId="13" borderId="0" xfId="0" applyFont="1" applyFill="1" applyAlignment="1" applyProtection="1">
      <alignment horizontal="center" vertical="center"/>
      <protection hidden="1"/>
    </xf>
    <xf numFmtId="0" fontId="19" fillId="12" borderId="0" xfId="0" applyFont="1" applyFill="1" applyAlignment="1" applyProtection="1">
      <alignment horizontal="center" vertical="center"/>
      <protection hidden="1"/>
    </xf>
    <xf numFmtId="0" fontId="0" fillId="0" borderId="8" xfId="0" applyBorder="1" applyProtection="1">
      <protection hidden="1"/>
    </xf>
    <xf numFmtId="0" fontId="0" fillId="0" borderId="9" xfId="0" applyBorder="1" applyProtection="1">
      <protection hidden="1"/>
    </xf>
    <xf numFmtId="0" fontId="0" fillId="0" borderId="10" xfId="0" applyBorder="1" applyProtection="1">
      <protection hidden="1"/>
    </xf>
    <xf numFmtId="0" fontId="1" fillId="0" borderId="11" xfId="0" applyFont="1" applyBorder="1" applyAlignment="1" applyProtection="1">
      <alignment vertical="center"/>
      <protection hidden="1"/>
    </xf>
    <xf numFmtId="0" fontId="0" fillId="0" borderId="0" xfId="0" pivotButton="1" applyProtection="1">
      <protection hidden="1"/>
    </xf>
    <xf numFmtId="0" fontId="0" fillId="0" borderId="0" xfId="0" applyAlignment="1">
      <alignment horizontal="center" vertical="center"/>
    </xf>
    <xf numFmtId="0" fontId="0" fillId="0" borderId="9" xfId="0" applyBorder="1" applyAlignment="1">
      <alignment horizontal="center" vertical="center"/>
    </xf>
    <xf numFmtId="0" fontId="0" fillId="0" borderId="5" xfId="0" applyBorder="1" applyAlignment="1">
      <alignment horizontal="center" vertical="center"/>
    </xf>
    <xf numFmtId="0" fontId="1" fillId="0" borderId="15" xfId="0" applyFont="1"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20" fillId="0" borderId="0" xfId="0" applyFont="1" applyProtection="1">
      <protection hidden="1"/>
    </xf>
    <xf numFmtId="0" fontId="21" fillId="0" borderId="0" xfId="0" applyFont="1" applyProtection="1">
      <protection hidden="1"/>
    </xf>
    <xf numFmtId="0" fontId="21" fillId="0" borderId="0" xfId="0" applyFont="1" applyAlignment="1" applyProtection="1">
      <alignment vertical="center"/>
      <protection hidden="1"/>
    </xf>
    <xf numFmtId="0" fontId="13" fillId="17" borderId="0" xfId="0" applyFont="1" applyFill="1" applyAlignment="1" applyProtection="1">
      <alignment vertical="center" wrapText="1"/>
      <protection hidden="1"/>
    </xf>
    <xf numFmtId="0" fontId="13" fillId="17" borderId="3" xfId="0" applyFont="1" applyFill="1" applyBorder="1" applyAlignment="1" applyProtection="1">
      <alignment vertical="center" wrapText="1"/>
      <protection hidden="1"/>
    </xf>
    <xf numFmtId="0" fontId="2" fillId="0" borderId="21" xfId="0" applyFont="1" applyBorder="1" applyAlignment="1" applyProtection="1">
      <alignment wrapText="1"/>
      <protection hidden="1"/>
    </xf>
    <xf numFmtId="0" fontId="1" fillId="0" borderId="15" xfId="0" applyFont="1" applyBorder="1" applyAlignment="1" applyProtection="1">
      <alignment wrapText="1"/>
      <protection hidden="1"/>
    </xf>
    <xf numFmtId="0" fontId="0" fillId="0" borderId="15" xfId="0" applyBorder="1" applyAlignment="1" applyProtection="1">
      <alignment wrapText="1"/>
      <protection hidden="1"/>
    </xf>
    <xf numFmtId="0" fontId="1" fillId="0" borderId="5" xfId="0" applyFont="1" applyBorder="1" applyProtection="1">
      <protection hidden="1"/>
    </xf>
    <xf numFmtId="0" fontId="13" fillId="25" borderId="17" xfId="0" applyFont="1" applyFill="1" applyBorder="1" applyAlignment="1" applyProtection="1">
      <alignment horizontal="center" vertical="center" wrapText="1"/>
      <protection hidden="1"/>
    </xf>
    <xf numFmtId="0" fontId="0" fillId="0" borderId="9" xfId="0" applyBorder="1" applyAlignment="1" applyProtection="1">
      <alignment wrapText="1"/>
      <protection hidden="1"/>
    </xf>
    <xf numFmtId="0" fontId="1" fillId="0" borderId="15" xfId="0" applyFont="1" applyBorder="1" applyProtection="1">
      <protection hidden="1"/>
    </xf>
    <xf numFmtId="0" fontId="1" fillId="0" borderId="9" xfId="0" applyFont="1" applyBorder="1" applyAlignment="1" applyProtection="1">
      <alignment horizontal="center" vertical="center"/>
      <protection hidden="1"/>
    </xf>
    <xf numFmtId="0" fontId="0" fillId="0" borderId="0" xfId="0" applyAlignment="1" applyProtection="1">
      <alignment vertical="center"/>
      <protection hidden="1"/>
    </xf>
    <xf numFmtId="10" fontId="0" fillId="0" borderId="0" xfId="3" applyNumberFormat="1" applyFont="1" applyFill="1" applyAlignment="1" applyProtection="1">
      <alignment horizontal="center" vertical="center"/>
      <protection hidden="1"/>
    </xf>
    <xf numFmtId="10" fontId="1" fillId="0" borderId="15" xfId="0" applyNumberFormat="1" applyFont="1" applyBorder="1" applyAlignment="1" applyProtection="1">
      <alignment horizontal="center" vertical="center"/>
      <protection hidden="1"/>
    </xf>
    <xf numFmtId="10" fontId="0" fillId="0" borderId="0" xfId="0" applyNumberFormat="1" applyAlignment="1" applyProtection="1">
      <alignment horizontal="center" vertical="center"/>
      <protection hidden="1"/>
    </xf>
    <xf numFmtId="0" fontId="0" fillId="0" borderId="5" xfId="0" applyBorder="1" applyProtection="1">
      <protection hidden="1"/>
    </xf>
    <xf numFmtId="10" fontId="0" fillId="0" borderId="5" xfId="3" applyNumberFormat="1" applyFont="1" applyFill="1" applyBorder="1" applyAlignment="1" applyProtection="1">
      <alignment horizontal="center" vertical="center"/>
      <protection hidden="1"/>
    </xf>
    <xf numFmtId="0" fontId="0" fillId="0" borderId="5" xfId="0" applyBorder="1" applyAlignment="1" applyProtection="1">
      <alignment vertical="top"/>
      <protection hidden="1"/>
    </xf>
    <xf numFmtId="0" fontId="1" fillId="0" borderId="5" xfId="0" applyFont="1" applyBorder="1" applyAlignment="1" applyProtection="1">
      <alignment horizontal="center" vertical="center"/>
      <protection hidden="1"/>
    </xf>
    <xf numFmtId="10" fontId="1" fillId="0" borderId="5" xfId="0" applyNumberFormat="1" applyFont="1" applyBorder="1" applyAlignment="1" applyProtection="1">
      <alignment horizontal="center" vertical="center"/>
      <protection hidden="1"/>
    </xf>
    <xf numFmtId="10" fontId="0" fillId="0" borderId="5" xfId="0" applyNumberFormat="1" applyBorder="1" applyAlignment="1" applyProtection="1">
      <alignment horizontal="center" vertical="center"/>
      <protection hidden="1"/>
    </xf>
    <xf numFmtId="165" fontId="2" fillId="2" borderId="4" xfId="0" applyNumberFormat="1" applyFont="1" applyFill="1" applyBorder="1" applyAlignment="1" applyProtection="1">
      <alignment horizontal="center" vertical="center" wrapText="1"/>
      <protection hidden="1"/>
    </xf>
    <xf numFmtId="0" fontId="13" fillId="18" borderId="5" xfId="0" applyFont="1" applyFill="1" applyBorder="1" applyAlignment="1" applyProtection="1">
      <alignment vertical="center" wrapText="1"/>
      <protection hidden="1"/>
    </xf>
    <xf numFmtId="0" fontId="13" fillId="18" borderId="0" xfId="0" applyFont="1" applyFill="1" applyAlignment="1" applyProtection="1">
      <alignment vertical="center" wrapText="1"/>
      <protection hidden="1"/>
    </xf>
    <xf numFmtId="0" fontId="13" fillId="18" borderId="9" xfId="0" applyFont="1" applyFill="1" applyBorder="1" applyAlignment="1" applyProtection="1">
      <alignment horizontal="center" vertical="center" wrapText="1"/>
      <protection hidden="1"/>
    </xf>
    <xf numFmtId="0" fontId="13" fillId="22" borderId="6" xfId="0" applyFont="1" applyFill="1" applyBorder="1" applyAlignment="1" applyProtection="1">
      <alignment vertical="center" wrapText="1"/>
      <protection hidden="1"/>
    </xf>
    <xf numFmtId="0" fontId="13" fillId="25" borderId="6" xfId="0" applyFont="1" applyFill="1" applyBorder="1" applyAlignment="1" applyProtection="1">
      <alignment horizontal="center" vertical="center" wrapText="1"/>
      <protection hidden="1"/>
    </xf>
    <xf numFmtId="0" fontId="13" fillId="22" borderId="11" xfId="0" applyFont="1" applyFill="1" applyBorder="1" applyAlignment="1" applyProtection="1">
      <alignment vertical="center" wrapText="1"/>
      <protection hidden="1"/>
    </xf>
    <xf numFmtId="0" fontId="13" fillId="25" borderId="11" xfId="0" applyFont="1" applyFill="1" applyBorder="1" applyAlignment="1" applyProtection="1">
      <alignment horizontal="center" vertical="center" wrapText="1"/>
      <protection hidden="1"/>
    </xf>
    <xf numFmtId="0" fontId="13" fillId="25" borderId="16" xfId="0" applyFont="1" applyFill="1" applyBorder="1" applyAlignment="1" applyProtection="1">
      <alignment horizontal="center" vertical="center" wrapText="1"/>
      <protection hidden="1"/>
    </xf>
    <xf numFmtId="0" fontId="22" fillId="24" borderId="8" xfId="0" applyFont="1" applyFill="1" applyBorder="1" applyAlignment="1" applyProtection="1">
      <alignment wrapText="1"/>
      <protection hidden="1"/>
    </xf>
    <xf numFmtId="0" fontId="22" fillId="24" borderId="10" xfId="0" applyFont="1" applyFill="1" applyBorder="1" applyAlignment="1" applyProtection="1">
      <alignment wrapText="1"/>
      <protection hidden="1"/>
    </xf>
    <xf numFmtId="0" fontId="13" fillId="22" borderId="8" xfId="0" applyFont="1" applyFill="1" applyBorder="1" applyAlignment="1" applyProtection="1">
      <alignment horizontal="center" vertical="center" wrapText="1"/>
      <protection hidden="1"/>
    </xf>
    <xf numFmtId="0" fontId="13" fillId="22" borderId="14" xfId="0" applyFont="1" applyFill="1" applyBorder="1" applyAlignment="1" applyProtection="1">
      <alignment horizontal="center" vertical="center" wrapText="1"/>
      <protection hidden="1"/>
    </xf>
    <xf numFmtId="0" fontId="2" fillId="0" borderId="5" xfId="0" applyFont="1" applyBorder="1" applyAlignment="1" applyProtection="1">
      <alignment wrapText="1"/>
      <protection hidden="1"/>
    </xf>
    <xf numFmtId="0" fontId="2" fillId="0" borderId="24" xfId="0" applyFont="1" applyBorder="1" applyAlignment="1" applyProtection="1">
      <alignment wrapText="1"/>
      <protection hidden="1"/>
    </xf>
    <xf numFmtId="0" fontId="2" fillId="0" borderId="7" xfId="0" applyFont="1" applyBorder="1" applyAlignment="1" applyProtection="1">
      <alignment wrapText="1"/>
      <protection hidden="1"/>
    </xf>
    <xf numFmtId="0" fontId="2" fillId="0" borderId="12" xfId="0" applyFont="1" applyBorder="1" applyAlignment="1" applyProtection="1">
      <alignment wrapText="1"/>
      <protection hidden="1"/>
    </xf>
    <xf numFmtId="0" fontId="3" fillId="0" borderId="16" xfId="0" applyFont="1" applyBorder="1" applyAlignment="1" applyProtection="1">
      <alignment horizontal="left" vertical="center" wrapText="1"/>
      <protection hidden="1"/>
    </xf>
    <xf numFmtId="0" fontId="2" fillId="0" borderId="0" xfId="0" applyFont="1" applyAlignment="1" applyProtection="1">
      <alignment vertical="center" wrapText="1"/>
      <protection hidden="1"/>
    </xf>
    <xf numFmtId="0" fontId="2" fillId="0" borderId="8" xfId="0" applyFont="1" applyBorder="1" applyAlignment="1" applyProtection="1">
      <alignment wrapText="1"/>
      <protection hidden="1"/>
    </xf>
    <xf numFmtId="0" fontId="13" fillId="18" borderId="18" xfId="0" applyFont="1" applyFill="1" applyBorder="1" applyAlignment="1" applyProtection="1">
      <alignment vertical="center" wrapText="1"/>
      <protection hidden="1"/>
    </xf>
    <xf numFmtId="0" fontId="13" fillId="18" borderId="16" xfId="0" applyFont="1" applyFill="1" applyBorder="1" applyAlignment="1" applyProtection="1">
      <alignment vertical="center" wrapText="1"/>
      <protection hidden="1"/>
    </xf>
    <xf numFmtId="0" fontId="13" fillId="18" borderId="17" xfId="0" applyFont="1" applyFill="1" applyBorder="1" applyAlignment="1" applyProtection="1">
      <alignment horizontal="center" vertical="center" wrapText="1"/>
      <protection hidden="1"/>
    </xf>
    <xf numFmtId="0" fontId="0" fillId="0" borderId="0" xfId="0" applyAlignment="1" applyProtection="1">
      <alignment vertical="top"/>
      <protection hidden="1"/>
    </xf>
    <xf numFmtId="0" fontId="0" fillId="7" borderId="4" xfId="0" applyFill="1" applyBorder="1" applyAlignment="1" applyProtection="1">
      <alignment horizontal="justify" vertical="center" wrapText="1"/>
      <protection hidden="1"/>
    </xf>
    <xf numFmtId="0" fontId="1" fillId="0" borderId="15" xfId="0" applyFont="1" applyBorder="1" applyAlignment="1">
      <alignment horizontal="center" vertical="center"/>
    </xf>
    <xf numFmtId="0" fontId="15" fillId="12" borderId="0" xfId="0" applyFont="1" applyFill="1" applyAlignment="1">
      <alignment horizontal="left" vertical="center"/>
    </xf>
    <xf numFmtId="0" fontId="0" fillId="0" borderId="0" xfId="0" applyAlignment="1">
      <alignment horizontal="left" vertical="center"/>
    </xf>
    <xf numFmtId="0" fontId="15" fillId="13" borderId="0" xfId="0" applyFont="1" applyFill="1" applyAlignment="1">
      <alignment horizontal="left" vertical="center"/>
    </xf>
    <xf numFmtId="0" fontId="8" fillId="7" borderId="0" xfId="0" applyFont="1" applyFill="1" applyAlignment="1">
      <alignment horizontal="left" vertical="center"/>
    </xf>
    <xf numFmtId="0" fontId="0" fillId="0" borderId="9" xfId="0" applyBorder="1" applyAlignment="1">
      <alignment horizontal="left" vertical="center"/>
    </xf>
    <xf numFmtId="0" fontId="0" fillId="14" borderId="9" xfId="0" applyFill="1" applyBorder="1" applyAlignment="1">
      <alignment horizontal="left" vertical="center"/>
    </xf>
    <xf numFmtId="0" fontId="0" fillId="14" borderId="5" xfId="0" applyFill="1" applyBorder="1" applyAlignment="1">
      <alignment horizontal="left" vertical="center"/>
    </xf>
    <xf numFmtId="0" fontId="0" fillId="0" borderId="5" xfId="0" applyBorder="1" applyAlignment="1">
      <alignment horizontal="left" vertical="center"/>
    </xf>
    <xf numFmtId="0" fontId="1" fillId="0" borderId="5" xfId="0" applyFont="1" applyBorder="1" applyAlignment="1">
      <alignment horizontal="center" vertical="center"/>
    </xf>
    <xf numFmtId="0" fontId="8" fillId="0" borderId="0" xfId="0" applyFont="1" applyAlignment="1">
      <alignment horizontal="center" vertical="center"/>
    </xf>
    <xf numFmtId="0" fontId="8" fillId="0" borderId="9" xfId="0" applyFont="1" applyBorder="1" applyAlignment="1">
      <alignment horizontal="center" vertical="center"/>
    </xf>
    <xf numFmtId="0" fontId="2" fillId="0" borderId="26" xfId="0" applyFont="1" applyBorder="1" applyAlignment="1" applyProtection="1">
      <alignment horizontal="justify" vertical="center" wrapText="1"/>
      <protection hidden="1"/>
    </xf>
    <xf numFmtId="0" fontId="0" fillId="0" borderId="6" xfId="0" pivotButton="1" applyBorder="1" applyAlignment="1" applyProtection="1">
      <alignment horizontal="center" vertical="center" wrapText="1"/>
      <protection hidden="1"/>
    </xf>
    <xf numFmtId="0" fontId="0" fillId="0" borderId="4" xfId="0" applyBorder="1" applyAlignment="1" applyProtection="1">
      <alignment horizontal="left" wrapText="1"/>
      <protection hidden="1"/>
    </xf>
    <xf numFmtId="0" fontId="0" fillId="0" borderId="17" xfId="0" applyBorder="1" applyAlignment="1" applyProtection="1">
      <alignment horizontal="left" vertical="center" wrapText="1"/>
      <protection hidden="1"/>
    </xf>
    <xf numFmtId="0" fontId="0" fillId="0" borderId="31" xfId="0" applyBorder="1" applyAlignment="1" applyProtection="1">
      <alignment horizontal="left" vertical="center" wrapText="1"/>
      <protection hidden="1"/>
    </xf>
    <xf numFmtId="0" fontId="0" fillId="0" borderId="5" xfId="0" pivotButton="1" applyBorder="1" applyAlignment="1" applyProtection="1">
      <alignment vertical="center" wrapText="1"/>
      <protection hidden="1"/>
    </xf>
    <xf numFmtId="0" fontId="0" fillId="0" borderId="5" xfId="0" applyBorder="1" applyAlignment="1" applyProtection="1">
      <alignment vertical="center" wrapText="1"/>
      <protection hidden="1"/>
    </xf>
    <xf numFmtId="0" fontId="0" fillId="0" borderId="7" xfId="0" applyBorder="1" applyAlignment="1" applyProtection="1">
      <alignment vertical="center" wrapText="1"/>
      <protection hidden="1"/>
    </xf>
    <xf numFmtId="0" fontId="22" fillId="0" borderId="4" xfId="0" applyFont="1" applyBorder="1" applyAlignment="1" applyProtection="1">
      <alignment horizontal="center" vertical="center" wrapText="1"/>
      <protection hidden="1"/>
    </xf>
    <xf numFmtId="0" fontId="13" fillId="22" borderId="11" xfId="0" applyFont="1" applyFill="1" applyBorder="1" applyAlignment="1" applyProtection="1">
      <alignment horizontal="center" vertical="center" wrapText="1"/>
      <protection hidden="1"/>
    </xf>
    <xf numFmtId="0" fontId="13" fillId="0" borderId="4" xfId="0" applyFont="1" applyBorder="1" applyAlignment="1" applyProtection="1">
      <alignment horizontal="center" vertical="center" wrapText="1"/>
      <protection hidden="1"/>
    </xf>
    <xf numFmtId="0" fontId="22" fillId="0" borderId="4" xfId="0" applyFont="1" applyBorder="1" applyAlignment="1" applyProtection="1">
      <alignment vertical="center" wrapText="1"/>
      <protection hidden="1"/>
    </xf>
    <xf numFmtId="0" fontId="4" fillId="0" borderId="4" xfId="0" applyFont="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0" fillId="0" borderId="4" xfId="0" pivotButton="1" applyBorder="1" applyAlignment="1" applyProtection="1">
      <alignment horizontal="center" vertical="center" wrapText="1"/>
      <protection hidden="1"/>
    </xf>
    <xf numFmtId="0" fontId="0" fillId="0" borderId="13" xfId="0" applyBorder="1" applyAlignment="1" applyProtection="1">
      <alignment vertical="center" wrapText="1"/>
      <protection hidden="1"/>
    </xf>
    <xf numFmtId="0" fontId="0" fillId="0" borderId="14" xfId="0" applyBorder="1" applyAlignment="1" applyProtection="1">
      <alignment vertical="center" wrapText="1"/>
      <protection hidden="1"/>
    </xf>
    <xf numFmtId="0" fontId="0" fillId="0" borderId="13" xfId="0" applyBorder="1" applyAlignment="1" applyProtection="1">
      <alignment horizontal="center" vertical="center" wrapText="1"/>
      <protection hidden="1"/>
    </xf>
    <xf numFmtId="0" fontId="0" fillId="0" borderId="33" xfId="0"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10" fillId="0" borderId="4" xfId="0" applyFont="1" applyBorder="1" applyAlignment="1" applyProtection="1">
      <alignment horizontal="justify" vertical="center" wrapText="1"/>
      <protection hidden="1"/>
    </xf>
    <xf numFmtId="164" fontId="10" fillId="0" borderId="14" xfId="0" applyNumberFormat="1" applyFont="1" applyBorder="1" applyAlignment="1" applyProtection="1">
      <alignment horizontal="justify" vertical="center" wrapText="1"/>
      <protection hidden="1"/>
    </xf>
    <xf numFmtId="0" fontId="10" fillId="0" borderId="13" xfId="0" applyFont="1" applyBorder="1" applyAlignment="1" applyProtection="1">
      <alignment horizontal="justify" vertical="center" wrapText="1"/>
      <protection hidden="1"/>
    </xf>
    <xf numFmtId="0" fontId="10" fillId="0" borderId="23" xfId="0" applyFont="1" applyBorder="1" applyAlignment="1" applyProtection="1">
      <alignment horizontal="justify" vertical="center" wrapText="1"/>
      <protection hidden="1"/>
    </xf>
    <xf numFmtId="164" fontId="10" fillId="0" borderId="4" xfId="0" applyNumberFormat="1" applyFont="1" applyBorder="1" applyAlignment="1" applyProtection="1">
      <alignment horizontal="justify" vertical="center" wrapText="1"/>
      <protection hidden="1"/>
    </xf>
    <xf numFmtId="0" fontId="10" fillId="0" borderId="22" xfId="0" applyFont="1" applyBorder="1" applyAlignment="1" applyProtection="1">
      <alignment horizontal="justify" vertical="center" wrapText="1"/>
      <protection hidden="1"/>
    </xf>
    <xf numFmtId="0" fontId="10" fillId="0" borderId="14" xfId="0" applyFont="1" applyBorder="1" applyAlignment="1" applyProtection="1">
      <alignment horizontal="justify" vertical="center" wrapText="1"/>
      <protection hidden="1"/>
    </xf>
    <xf numFmtId="0" fontId="10" fillId="0" borderId="20" xfId="0" applyFont="1" applyBorder="1" applyAlignment="1" applyProtection="1">
      <alignment horizontal="justify" vertical="center" wrapText="1"/>
      <protection hidden="1"/>
    </xf>
    <xf numFmtId="0" fontId="10" fillId="0" borderId="15" xfId="0" applyFont="1" applyBorder="1" applyAlignment="1" applyProtection="1">
      <alignment horizontal="justify" vertical="center" wrapText="1"/>
      <protection hidden="1"/>
    </xf>
    <xf numFmtId="0" fontId="0" fillId="0" borderId="16" xfId="0" applyBorder="1" applyAlignment="1" applyProtection="1">
      <alignment horizontal="left" vertical="center" wrapText="1"/>
      <protection hidden="1"/>
    </xf>
    <xf numFmtId="0" fontId="0" fillId="0" borderId="15" xfId="0" applyBorder="1" applyAlignment="1" applyProtection="1">
      <alignment horizontal="center" vertical="center" wrapText="1"/>
      <protection hidden="1"/>
    </xf>
    <xf numFmtId="0" fontId="0" fillId="0" borderId="34"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0" fillId="0" borderId="13" xfId="0" pivotButton="1" applyBorder="1" applyAlignment="1" applyProtection="1">
      <alignment vertical="center" wrapText="1"/>
      <protection hidden="1"/>
    </xf>
    <xf numFmtId="0" fontId="0" fillId="0" borderId="17" xfId="0" pivotButton="1" applyBorder="1" applyAlignment="1" applyProtection="1">
      <alignment horizontal="center" vertical="center" wrapText="1"/>
      <protection hidden="1"/>
    </xf>
    <xf numFmtId="165" fontId="22" fillId="0" borderId="4" xfId="0" applyNumberFormat="1" applyFont="1" applyBorder="1" applyAlignment="1" applyProtection="1">
      <alignment vertical="center" wrapText="1"/>
      <protection hidden="1"/>
    </xf>
    <xf numFmtId="164" fontId="22" fillId="0" borderId="4" xfId="0" applyNumberFormat="1" applyFont="1" applyBorder="1" applyAlignment="1" applyProtection="1">
      <alignment horizontal="center" vertical="center" wrapText="1"/>
      <protection hidden="1"/>
    </xf>
    <xf numFmtId="165" fontId="22" fillId="0" borderId="4" xfId="0" applyNumberFormat="1" applyFont="1" applyBorder="1" applyAlignment="1" applyProtection="1">
      <alignment horizontal="center" vertical="center" wrapText="1"/>
      <protection hidden="1"/>
    </xf>
    <xf numFmtId="0" fontId="13" fillId="0" borderId="0" xfId="0" applyFont="1" applyAlignment="1" applyProtection="1">
      <alignment horizontal="centerContinuous" wrapText="1"/>
      <protection hidden="1"/>
    </xf>
    <xf numFmtId="165" fontId="22" fillId="0" borderId="0" xfId="0" applyNumberFormat="1" applyFont="1" applyAlignment="1" applyProtection="1">
      <alignment vertical="center" wrapText="1"/>
      <protection hidden="1"/>
    </xf>
    <xf numFmtId="165" fontId="22" fillId="0" borderId="11" xfId="0" applyNumberFormat="1" applyFont="1" applyBorder="1" applyAlignment="1" applyProtection="1">
      <alignment vertical="center" wrapText="1"/>
      <protection hidden="1"/>
    </xf>
    <xf numFmtId="0" fontId="10" fillId="0" borderId="14" xfId="0" quotePrefix="1" applyFont="1" applyBorder="1" applyAlignment="1" applyProtection="1">
      <alignment horizontal="justify" vertical="center" wrapText="1"/>
      <protection hidden="1"/>
    </xf>
    <xf numFmtId="0" fontId="22" fillId="0" borderId="13" xfId="0" applyFont="1" applyBorder="1" applyAlignment="1" applyProtection="1">
      <alignment vertical="center" wrapText="1"/>
      <protection hidden="1"/>
    </xf>
    <xf numFmtId="164" fontId="10" fillId="7" borderId="4" xfId="0" applyNumberFormat="1" applyFont="1" applyFill="1" applyBorder="1" applyAlignment="1" applyProtection="1">
      <alignment horizontal="justify" vertical="center" wrapText="1"/>
      <protection hidden="1"/>
    </xf>
    <xf numFmtId="0" fontId="0" fillId="14" borderId="0" xfId="0" applyFill="1"/>
    <xf numFmtId="0" fontId="0" fillId="14" borderId="0" xfId="0" applyFill="1" applyAlignment="1">
      <alignment wrapText="1"/>
    </xf>
    <xf numFmtId="0" fontId="0" fillId="14" borderId="0" xfId="0" applyFill="1" applyAlignment="1">
      <alignment vertical="center"/>
    </xf>
    <xf numFmtId="0" fontId="10" fillId="7" borderId="22" xfId="0" applyFont="1" applyFill="1" applyBorder="1" applyAlignment="1" applyProtection="1">
      <alignment horizontal="justify" vertical="center" wrapText="1"/>
      <protection hidden="1"/>
    </xf>
    <xf numFmtId="0" fontId="2" fillId="0" borderId="4" xfId="0" applyFont="1" applyBorder="1" applyAlignment="1" applyProtection="1">
      <alignment wrapText="1"/>
      <protection hidden="1"/>
    </xf>
    <xf numFmtId="164" fontId="10" fillId="0" borderId="37" xfId="0" applyNumberFormat="1" applyFont="1" applyBorder="1" applyAlignment="1" applyProtection="1">
      <alignment horizontal="justify" vertical="center" wrapText="1"/>
      <protection hidden="1"/>
    </xf>
    <xf numFmtId="0" fontId="10" fillId="0" borderId="38" xfId="0" applyFont="1" applyBorder="1" applyAlignment="1" applyProtection="1">
      <alignment horizontal="justify" vertical="center" wrapText="1"/>
      <protection hidden="1"/>
    </xf>
    <xf numFmtId="0" fontId="2" fillId="7" borderId="4" xfId="0" applyFont="1" applyFill="1" applyBorder="1" applyAlignment="1" applyProtection="1">
      <alignment horizontal="center" vertical="center" wrapText="1"/>
      <protection hidden="1"/>
    </xf>
    <xf numFmtId="0" fontId="2" fillId="14" borderId="4" xfId="0" applyFont="1" applyFill="1" applyBorder="1" applyAlignment="1" applyProtection="1">
      <alignment horizontal="center" vertical="center" wrapText="1"/>
      <protection hidden="1"/>
    </xf>
    <xf numFmtId="0" fontId="2" fillId="28" borderId="4" xfId="0" applyFont="1" applyFill="1" applyBorder="1" applyAlignment="1" applyProtection="1">
      <alignment horizontal="center" vertical="center" wrapText="1"/>
      <protection hidden="1"/>
    </xf>
    <xf numFmtId="14" fontId="10" fillId="0" borderId="13" xfId="0" applyNumberFormat="1" applyFont="1" applyBorder="1" applyAlignment="1" applyProtection="1">
      <alignment horizontal="justify" vertical="center" wrapText="1"/>
      <protection hidden="1"/>
    </xf>
    <xf numFmtId="0" fontId="2" fillId="13" borderId="4" xfId="0" applyFont="1" applyFill="1" applyBorder="1" applyAlignment="1" applyProtection="1">
      <alignment horizontal="center" vertical="center" wrapText="1"/>
      <protection hidden="1"/>
    </xf>
    <xf numFmtId="14" fontId="10" fillId="0" borderId="22" xfId="0" applyNumberFormat="1" applyFont="1" applyBorder="1" applyAlignment="1" applyProtection="1">
      <alignment horizontal="justify" vertical="center" wrapText="1"/>
      <protection hidden="1"/>
    </xf>
    <xf numFmtId="164" fontId="10" fillId="0" borderId="4" xfId="0" applyNumberFormat="1" applyFont="1" applyBorder="1" applyAlignment="1" applyProtection="1">
      <alignment horizontal="center" vertical="center" wrapText="1"/>
      <protection hidden="1"/>
    </xf>
    <xf numFmtId="0" fontId="0" fillId="0" borderId="29" xfId="0" applyBorder="1" applyAlignment="1" applyProtection="1">
      <alignment horizontal="center" vertical="center" wrapText="1"/>
      <protection hidden="1"/>
    </xf>
    <xf numFmtId="0" fontId="0" fillId="0" borderId="3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12" xfId="0" applyBorder="1" applyAlignment="1" applyProtection="1">
      <alignment horizontal="center" vertical="center" wrapText="1"/>
      <protection hidden="1"/>
    </xf>
    <xf numFmtId="0" fontId="0" fillId="0" borderId="28" xfId="0" applyBorder="1" applyAlignment="1" applyProtection="1">
      <alignment horizontal="center" vertical="center" wrapText="1"/>
      <protection hidden="1"/>
    </xf>
    <xf numFmtId="0" fontId="0" fillId="0" borderId="27" xfId="0" applyBorder="1" applyAlignment="1" applyProtection="1">
      <alignment horizontal="center" vertical="center" wrapText="1"/>
      <protection hidden="1"/>
    </xf>
    <xf numFmtId="0" fontId="0" fillId="0" borderId="13" xfId="0" applyBorder="1" applyAlignment="1" applyProtection="1">
      <alignment horizontal="center" wrapText="1"/>
      <protection hidden="1"/>
    </xf>
    <xf numFmtId="0" fontId="0" fillId="0" borderId="34" xfId="0" applyBorder="1" applyAlignment="1" applyProtection="1">
      <alignment horizontal="center" wrapText="1"/>
      <protection hidden="1"/>
    </xf>
    <xf numFmtId="0" fontId="0" fillId="0" borderId="14" xfId="0" applyBorder="1" applyAlignment="1" applyProtection="1">
      <alignment horizontal="center" wrapText="1"/>
      <protection hidden="1"/>
    </xf>
    <xf numFmtId="0" fontId="0" fillId="0" borderId="32" xfId="0" applyBorder="1" applyAlignment="1" applyProtection="1">
      <alignment horizontal="center" wrapText="1"/>
      <protection hidden="1"/>
    </xf>
    <xf numFmtId="0" fontId="0" fillId="0" borderId="35" xfId="0" applyBorder="1" applyAlignment="1" applyProtection="1">
      <alignment horizontal="center" vertical="center" wrapText="1"/>
      <protection hidden="1"/>
    </xf>
    <xf numFmtId="0" fontId="0" fillId="0" borderId="25" xfId="0" applyBorder="1" applyAlignment="1" applyProtection="1">
      <alignment horizontal="center" vertical="center" wrapText="1"/>
      <protection hidden="1"/>
    </xf>
    <xf numFmtId="0" fontId="0" fillId="0" borderId="39" xfId="0" applyBorder="1" applyAlignment="1" applyProtection="1">
      <alignment horizontal="center" vertical="center" wrapText="1"/>
      <protection hidden="1"/>
    </xf>
    <xf numFmtId="0" fontId="0" fillId="0" borderId="40" xfId="0" applyBorder="1" applyAlignment="1" applyProtection="1">
      <alignment horizontal="center" vertical="center" wrapText="1"/>
      <protection hidden="1"/>
    </xf>
    <xf numFmtId="0" fontId="0" fillId="0" borderId="41" xfId="0" applyBorder="1" applyAlignment="1" applyProtection="1">
      <alignment horizontal="center" vertical="center" wrapText="1"/>
      <protection hidden="1"/>
    </xf>
    <xf numFmtId="0" fontId="0" fillId="0" borderId="42" xfId="0" applyBorder="1" applyAlignment="1" applyProtection="1">
      <alignment horizontal="left" vertical="center" wrapText="1"/>
      <protection hidden="1"/>
    </xf>
    <xf numFmtId="0" fontId="22" fillId="0" borderId="0" xfId="0" applyFont="1" applyAlignment="1" applyProtection="1">
      <alignment horizontal="center" vertical="center" wrapText="1"/>
      <protection hidden="1"/>
    </xf>
    <xf numFmtId="164" fontId="10" fillId="0" borderId="13" xfId="0" applyNumberFormat="1" applyFont="1" applyBorder="1" applyAlignment="1" applyProtection="1">
      <alignment horizontal="justify" vertical="center" wrapText="1"/>
      <protection hidden="1"/>
    </xf>
    <xf numFmtId="0" fontId="10" fillId="0" borderId="43" xfId="0" applyFont="1" applyBorder="1" applyAlignment="1" applyProtection="1">
      <alignment horizontal="justify" vertical="center" wrapText="1"/>
      <protection hidden="1"/>
    </xf>
    <xf numFmtId="0" fontId="10" fillId="0" borderId="8" xfId="0" applyFont="1" applyBorder="1" applyAlignment="1" applyProtection="1">
      <alignment horizontal="justify" vertical="center" wrapText="1"/>
      <protection hidden="1"/>
    </xf>
    <xf numFmtId="0" fontId="10" fillId="0" borderId="10" xfId="0" applyFont="1" applyBorder="1" applyAlignment="1" applyProtection="1">
      <alignment horizontal="justify" vertical="center" wrapText="1"/>
      <protection hidden="1"/>
    </xf>
    <xf numFmtId="0" fontId="2" fillId="0" borderId="0" xfId="0" applyFont="1" applyAlignment="1" applyProtection="1">
      <alignment horizontal="justify" vertical="center" wrapText="1"/>
      <protection hidden="1"/>
    </xf>
    <xf numFmtId="0" fontId="4" fillId="0" borderId="0" xfId="0" applyFont="1" applyAlignment="1" applyProtection="1">
      <alignment horizontal="center" vertical="center" wrapText="1"/>
      <protection hidden="1"/>
    </xf>
    <xf numFmtId="0" fontId="22" fillId="0" borderId="0" xfId="0" applyFont="1" applyAlignment="1" applyProtection="1">
      <alignment vertical="center" wrapText="1"/>
      <protection hidden="1"/>
    </xf>
    <xf numFmtId="164" fontId="22" fillId="0" borderId="0" xfId="0" applyNumberFormat="1" applyFont="1" applyAlignment="1" applyProtection="1">
      <alignment horizontal="center" vertical="center" wrapText="1"/>
      <protection hidden="1"/>
    </xf>
    <xf numFmtId="165" fontId="22" fillId="0" borderId="0" xfId="0" applyNumberFormat="1" applyFont="1" applyAlignment="1" applyProtection="1">
      <alignment horizontal="center" vertical="center" wrapText="1"/>
      <protection hidden="1"/>
    </xf>
    <xf numFmtId="0" fontId="2" fillId="12" borderId="4" xfId="0" applyFont="1" applyFill="1" applyBorder="1" applyAlignment="1" applyProtection="1">
      <alignment horizontal="center" vertical="center" wrapText="1"/>
      <protection hidden="1"/>
    </xf>
    <xf numFmtId="0" fontId="2" fillId="29" borderId="4" xfId="0" applyFont="1" applyFill="1" applyBorder="1" applyAlignment="1" applyProtection="1">
      <alignment horizontal="center" vertical="center" wrapText="1"/>
      <protection hidden="1"/>
    </xf>
    <xf numFmtId="0" fontId="2" fillId="29" borderId="4" xfId="0" applyFont="1" applyFill="1" applyBorder="1" applyAlignment="1" applyProtection="1">
      <alignment horizontal="justify" vertical="center" wrapText="1"/>
      <protection hidden="1"/>
    </xf>
    <xf numFmtId="0" fontId="2" fillId="29" borderId="36" xfId="0" applyFont="1" applyFill="1" applyBorder="1" applyAlignment="1" applyProtection="1">
      <alignment horizontal="center" vertical="center" wrapText="1"/>
      <protection hidden="1"/>
    </xf>
    <xf numFmtId="0" fontId="2" fillId="29" borderId="37" xfId="0" applyFont="1" applyFill="1" applyBorder="1" applyAlignment="1" applyProtection="1">
      <alignment horizontal="justify" vertical="center" wrapText="1"/>
      <protection hidden="1"/>
    </xf>
    <xf numFmtId="0" fontId="11" fillId="29" borderId="13" xfId="1" applyFill="1" applyBorder="1" applyAlignment="1" applyProtection="1">
      <alignment horizontal="center" vertical="center" wrapText="1"/>
      <protection hidden="1"/>
    </xf>
    <xf numFmtId="0" fontId="2" fillId="29" borderId="4" xfId="0" applyFont="1" applyFill="1" applyBorder="1" applyAlignment="1" applyProtection="1">
      <alignment horizontal="center" vertical="center" textRotation="90" wrapText="1"/>
      <protection hidden="1"/>
    </xf>
    <xf numFmtId="9" fontId="2" fillId="29" borderId="4" xfId="0" applyNumberFormat="1" applyFont="1" applyFill="1" applyBorder="1" applyAlignment="1" applyProtection="1">
      <alignment horizontal="center" vertical="center" textRotation="90" wrapText="1"/>
      <protection hidden="1"/>
    </xf>
    <xf numFmtId="0" fontId="10" fillId="29" borderId="4" xfId="0" applyFont="1" applyFill="1" applyBorder="1" applyAlignment="1" applyProtection="1">
      <alignment horizontal="center" vertical="center" wrapText="1"/>
      <protection hidden="1"/>
    </xf>
    <xf numFmtId="0" fontId="10" fillId="29" borderId="4" xfId="0" applyFont="1" applyFill="1" applyBorder="1" applyAlignment="1" applyProtection="1">
      <alignment horizontal="justify" vertical="center" wrapText="1"/>
      <protection hidden="1"/>
    </xf>
    <xf numFmtId="0" fontId="10" fillId="29" borderId="13" xfId="0" applyFont="1" applyFill="1" applyBorder="1" applyAlignment="1" applyProtection="1">
      <alignment horizontal="center" vertical="center" wrapText="1"/>
      <protection hidden="1"/>
    </xf>
    <xf numFmtId="0" fontId="10" fillId="29" borderId="14" xfId="0" applyFont="1" applyFill="1" applyBorder="1" applyAlignment="1" applyProtection="1">
      <alignment horizontal="justify" vertical="center" wrapText="1"/>
      <protection hidden="1"/>
    </xf>
    <xf numFmtId="0" fontId="10" fillId="29" borderId="4" xfId="0" applyFont="1" applyFill="1" applyBorder="1" applyAlignment="1" applyProtection="1">
      <alignment horizontal="center" vertical="center" textRotation="90" wrapText="1"/>
      <protection hidden="1"/>
    </xf>
    <xf numFmtId="9" fontId="10" fillId="29" borderId="4" xfId="0" applyNumberFormat="1" applyFont="1" applyFill="1" applyBorder="1" applyAlignment="1" applyProtection="1">
      <alignment horizontal="center" vertical="center" textRotation="90" wrapText="1"/>
      <protection hidden="1"/>
    </xf>
    <xf numFmtId="0" fontId="10" fillId="29" borderId="4" xfId="0" quotePrefix="1" applyFont="1" applyFill="1" applyBorder="1" applyAlignment="1" applyProtection="1">
      <alignment horizontal="justify" vertical="center" wrapText="1"/>
      <protection hidden="1"/>
    </xf>
    <xf numFmtId="0" fontId="10" fillId="29" borderId="16" xfId="0" applyFont="1" applyFill="1" applyBorder="1" applyAlignment="1" applyProtection="1">
      <alignment horizontal="justify" vertical="center" wrapText="1"/>
      <protection hidden="1"/>
    </xf>
    <xf numFmtId="0" fontId="2" fillId="29" borderId="37" xfId="0" applyFont="1" applyFill="1" applyBorder="1" applyAlignment="1" applyProtection="1">
      <alignment horizontal="center" vertical="center" wrapText="1"/>
      <protection hidden="1"/>
    </xf>
    <xf numFmtId="0" fontId="2" fillId="29" borderId="14" xfId="0" applyFont="1" applyFill="1" applyBorder="1" applyAlignment="1" applyProtection="1">
      <alignment horizontal="justify" vertical="center" wrapText="1"/>
      <protection hidden="1"/>
    </xf>
    <xf numFmtId="0" fontId="2" fillId="29" borderId="14" xfId="0" applyFont="1" applyFill="1" applyBorder="1" applyAlignment="1" applyProtection="1">
      <alignment horizontal="center" vertical="center" wrapText="1"/>
      <protection hidden="1"/>
    </xf>
    <xf numFmtId="0" fontId="10" fillId="29" borderId="15" xfId="0" applyFont="1" applyFill="1" applyBorder="1" applyAlignment="1" applyProtection="1">
      <alignment horizontal="center" vertical="center" wrapText="1"/>
      <protection hidden="1"/>
    </xf>
    <xf numFmtId="0" fontId="23" fillId="29" borderId="0" xfId="0" applyFont="1" applyFill="1" applyAlignment="1">
      <alignment horizontal="center" vertical="center" wrapText="1"/>
    </xf>
    <xf numFmtId="0" fontId="2" fillId="29" borderId="13" xfId="0" applyFont="1" applyFill="1" applyBorder="1" applyAlignment="1" applyProtection="1">
      <alignment horizontal="center" vertical="center" wrapText="1"/>
      <protection hidden="1"/>
    </xf>
    <xf numFmtId="0" fontId="2" fillId="29" borderId="4" xfId="0" applyFont="1" applyFill="1" applyBorder="1" applyAlignment="1" applyProtection="1">
      <alignment horizontal="justify" vertical="top" wrapText="1"/>
      <protection hidden="1"/>
    </xf>
    <xf numFmtId="166" fontId="2" fillId="29" borderId="4" xfId="0" applyNumberFormat="1" applyFont="1" applyFill="1" applyBorder="1" applyAlignment="1" applyProtection="1">
      <alignment horizontal="center" vertical="center" wrapText="1"/>
      <protection hidden="1"/>
    </xf>
    <xf numFmtId="166" fontId="10" fillId="29" borderId="4" xfId="0" applyNumberFormat="1" applyFont="1" applyFill="1" applyBorder="1" applyAlignment="1" applyProtection="1">
      <alignment horizontal="center" vertical="center" wrapText="1"/>
      <protection hidden="1"/>
    </xf>
    <xf numFmtId="166" fontId="2" fillId="29" borderId="4" xfId="0" applyNumberFormat="1" applyFont="1" applyFill="1" applyBorder="1" applyAlignment="1" applyProtection="1">
      <alignment horizontal="justify" vertical="center" wrapText="1"/>
      <protection hidden="1"/>
    </xf>
    <xf numFmtId="0" fontId="2" fillId="29" borderId="36" xfId="0" applyFont="1" applyFill="1" applyBorder="1" applyAlignment="1" applyProtection="1">
      <alignment horizontal="justify" vertical="center" wrapText="1"/>
      <protection hidden="1"/>
    </xf>
    <xf numFmtId="0" fontId="10" fillId="29" borderId="4" xfId="0" quotePrefix="1" applyFont="1" applyFill="1" applyBorder="1" applyAlignment="1" applyProtection="1">
      <alignment horizontal="justify" vertical="top" wrapText="1"/>
      <protection hidden="1"/>
    </xf>
    <xf numFmtId="0" fontId="10" fillId="29" borderId="4" xfId="0" quotePrefix="1" applyFont="1" applyFill="1" applyBorder="1" applyAlignment="1" applyProtection="1">
      <alignment horizontal="center" vertical="top" wrapText="1"/>
      <protection hidden="1"/>
    </xf>
    <xf numFmtId="0" fontId="10" fillId="29" borderId="4" xfId="0" applyFont="1" applyFill="1" applyBorder="1" applyAlignment="1" applyProtection="1">
      <alignment horizontal="justify" vertical="top" wrapText="1"/>
      <protection hidden="1"/>
    </xf>
    <xf numFmtId="0" fontId="2" fillId="29" borderId="36" xfId="0" applyFont="1" applyFill="1" applyBorder="1" applyAlignment="1" applyProtection="1">
      <alignment horizontal="justify" vertical="top" wrapText="1"/>
      <protection hidden="1"/>
    </xf>
    <xf numFmtId="0" fontId="24" fillId="0" borderId="44" xfId="0" applyFont="1" applyBorder="1" applyAlignment="1" applyProtection="1">
      <alignment horizontal="center" vertical="center" wrapText="1"/>
      <protection hidden="1"/>
    </xf>
    <xf numFmtId="0" fontId="24" fillId="0" borderId="45" xfId="0" applyFont="1" applyBorder="1" applyAlignment="1" applyProtection="1">
      <alignment horizontal="center" vertical="center" wrapText="1"/>
      <protection hidden="1"/>
    </xf>
    <xf numFmtId="0" fontId="24" fillId="0" borderId="46" xfId="0" applyFont="1" applyBorder="1" applyAlignment="1" applyProtection="1">
      <alignment horizontal="center" vertical="center" wrapText="1"/>
      <protection hidden="1"/>
    </xf>
    <xf numFmtId="0" fontId="22" fillId="0" borderId="4" xfId="0" applyFont="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0" fontId="13" fillId="17" borderId="4" xfId="0" applyFont="1" applyFill="1" applyBorder="1" applyAlignment="1" applyProtection="1">
      <alignment horizontal="center" vertical="center" wrapText="1"/>
      <protection hidden="1"/>
    </xf>
    <xf numFmtId="0" fontId="13" fillId="20" borderId="1" xfId="0" applyFont="1" applyFill="1" applyBorder="1" applyAlignment="1" applyProtection="1">
      <alignment horizontal="left" vertical="center" wrapText="1"/>
      <protection hidden="1"/>
    </xf>
    <xf numFmtId="0" fontId="13" fillId="20" borderId="2" xfId="0" applyFont="1" applyFill="1" applyBorder="1" applyAlignment="1" applyProtection="1">
      <alignment horizontal="left" vertical="center" wrapText="1"/>
      <protection hidden="1"/>
    </xf>
    <xf numFmtId="0" fontId="13" fillId="20" borderId="9" xfId="0" applyFont="1" applyFill="1" applyBorder="1" applyAlignment="1" applyProtection="1">
      <alignment horizontal="left" vertical="center" wrapText="1"/>
      <protection hidden="1"/>
    </xf>
    <xf numFmtId="0" fontId="13" fillId="20" borderId="19" xfId="0" applyFont="1" applyFill="1" applyBorder="1" applyAlignment="1" applyProtection="1">
      <alignment horizontal="left" vertical="center" wrapText="1"/>
      <protection hidden="1"/>
    </xf>
    <xf numFmtId="0" fontId="13" fillId="19" borderId="13"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2" fillId="0" borderId="6" xfId="0" applyFont="1" applyBorder="1" applyAlignment="1" applyProtection="1">
      <alignment horizontal="center" wrapText="1"/>
      <protection hidden="1"/>
    </xf>
    <xf numFmtId="0" fontId="2" fillId="0" borderId="5" xfId="0" applyFont="1" applyBorder="1" applyAlignment="1" applyProtection="1">
      <alignment horizontal="center" wrapText="1"/>
      <protection hidden="1"/>
    </xf>
    <xf numFmtId="0" fontId="13" fillId="23" borderId="6" xfId="0" applyFont="1" applyFill="1" applyBorder="1" applyAlignment="1" applyProtection="1">
      <alignment horizontal="center" vertical="center" wrapText="1"/>
      <protection hidden="1"/>
    </xf>
    <xf numFmtId="0" fontId="13" fillId="23" borderId="5"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5"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22" fillId="24" borderId="18" xfId="0" applyFont="1" applyFill="1" applyBorder="1" applyAlignment="1" applyProtection="1">
      <alignment horizontal="center" wrapText="1"/>
      <protection hidden="1"/>
    </xf>
    <xf numFmtId="0" fontId="22" fillId="24" borderId="4" xfId="0" applyFont="1" applyFill="1" applyBorder="1" applyAlignment="1" applyProtection="1">
      <alignment horizontal="center" wrapText="1"/>
      <protection hidden="1"/>
    </xf>
    <xf numFmtId="0" fontId="22" fillId="24" borderId="13" xfId="0" applyFont="1" applyFill="1" applyBorder="1" applyAlignment="1" applyProtection="1">
      <alignment horizontal="center" wrapText="1"/>
      <protection hidden="1"/>
    </xf>
    <xf numFmtId="0" fontId="13" fillId="24" borderId="5" xfId="0" applyFont="1" applyFill="1" applyBorder="1" applyAlignment="1" applyProtection="1">
      <alignment horizontal="center" vertical="center" wrapText="1"/>
      <protection hidden="1"/>
    </xf>
    <xf numFmtId="0" fontId="13" fillId="24" borderId="7"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5"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3" fillId="25" borderId="8" xfId="0" applyFont="1" applyFill="1" applyBorder="1" applyAlignment="1" applyProtection="1">
      <alignment horizontal="center" vertical="center" wrapText="1"/>
      <protection hidden="1"/>
    </xf>
    <xf numFmtId="0" fontId="13" fillId="25" borderId="9" xfId="0" applyFont="1" applyFill="1" applyBorder="1" applyAlignment="1" applyProtection="1">
      <alignment horizontal="center" vertical="center" wrapText="1"/>
      <protection hidden="1"/>
    </xf>
    <xf numFmtId="0" fontId="13" fillId="25" borderId="10"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17" borderId="0" xfId="0" applyFont="1" applyFill="1" applyAlignment="1" applyProtection="1">
      <alignment horizontal="center" vertical="center" wrapText="1"/>
      <protection hidden="1"/>
    </xf>
    <xf numFmtId="0" fontId="2" fillId="0" borderId="11" xfId="0" applyFont="1" applyBorder="1" applyAlignment="1" applyProtection="1">
      <alignment horizontal="center" wrapText="1"/>
      <protection hidden="1"/>
    </xf>
    <xf numFmtId="0" fontId="2" fillId="0" borderId="0" xfId="0" applyFont="1" applyAlignment="1" applyProtection="1">
      <alignment horizontal="center" wrapText="1"/>
      <protection hidden="1"/>
    </xf>
    <xf numFmtId="0" fontId="13" fillId="0" borderId="4" xfId="0" applyFont="1" applyBorder="1" applyAlignment="1" applyProtection="1">
      <alignment horizontal="center" vertical="center" wrapText="1"/>
      <protection hidden="1"/>
    </xf>
    <xf numFmtId="0" fontId="13" fillId="21" borderId="13" xfId="0" applyFont="1" applyFill="1" applyBorder="1" applyAlignment="1" applyProtection="1">
      <alignment horizontal="center" vertical="center" wrapText="1"/>
      <protection hidden="1"/>
    </xf>
    <xf numFmtId="0" fontId="13" fillId="21" borderId="15"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13" fillId="0" borderId="18" xfId="0" applyFont="1" applyBorder="1" applyAlignment="1" applyProtection="1">
      <alignment horizontal="center" vertical="center" wrapText="1"/>
      <protection hidden="1"/>
    </xf>
    <xf numFmtId="0" fontId="4" fillId="0" borderId="0" xfId="0" applyFont="1" applyAlignment="1" applyProtection="1">
      <alignment horizontal="justify" vertical="center" wrapText="1"/>
      <protection hidden="1"/>
    </xf>
    <xf numFmtId="0" fontId="1" fillId="2" borderId="0" xfId="0" applyFont="1" applyFill="1" applyAlignment="1" applyProtection="1">
      <alignment horizontal="center" vertical="center" textRotation="90"/>
      <protection hidden="1"/>
    </xf>
    <xf numFmtId="0" fontId="1" fillId="0" borderId="6"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cellXfs>
  <cellStyles count="4">
    <cellStyle name="Hipervínculo" xfId="1" builtinId="8"/>
    <cellStyle name="Normal" xfId="0" builtinId="0"/>
    <cellStyle name="Normal 2" xfId="2" xr:uid="{00000000-0005-0000-0000-000002000000}"/>
    <cellStyle name="Porcentaje" xfId="3" builtinId="5"/>
  </cellStyles>
  <dxfs count="155">
    <dxf>
      <font>
        <color rgb="FFFF0000"/>
      </font>
      <fill>
        <patternFill>
          <bgColor rgb="FFFF0000"/>
        </patternFill>
      </fill>
    </dxf>
    <dxf>
      <font>
        <color rgb="FF92D050"/>
      </font>
      <fill>
        <patternFill>
          <bgColor rgb="FF92D050"/>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rgb="FF92D050"/>
      </font>
      <fill>
        <patternFill>
          <bgColor rgb="FF92D050"/>
        </patternFill>
      </fill>
    </dxf>
    <dxf>
      <font>
        <color rgb="FFFFFF00"/>
      </font>
      <fill>
        <patternFill>
          <bgColor rgb="FFFFFF00"/>
        </patternFill>
      </fill>
    </dxf>
    <dxf>
      <font>
        <color rgb="FFFFC000"/>
      </font>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patternType="none">
          <bgColor auto="1"/>
        </patternFill>
      </fill>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rd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border>
        <top style="dashed">
          <color indexed="64"/>
        </top>
      </border>
    </dxf>
    <dxf>
      <border>
        <top style="dashed">
          <color indexed="64"/>
        </top>
      </border>
    </dxf>
    <dxf>
      <border>
        <top style="dashed">
          <color indexed="64"/>
        </top>
      </border>
    </dxf>
    <dxf>
      <border>
        <left style="dashed">
          <color indexed="64"/>
        </left>
        <right style="dashed">
          <color indexed="64"/>
        </right>
        <top style="dashed">
          <color indexed="64"/>
        </top>
        <vertical style="dashed">
          <color indexed="64"/>
        </vertical>
      </border>
    </dxf>
    <dxf>
      <border>
        <top style="dashed">
          <color indexed="64"/>
        </top>
        <bottom style="dashed">
          <color indexed="64"/>
        </bottom>
        <horizontal style="dashed">
          <color indexed="64"/>
        </horizontal>
      </border>
    </dxf>
    <dxf>
      <border>
        <top style="dashed">
          <color indexed="64"/>
        </top>
        <bottom style="dashed">
          <color indexed="64"/>
        </bottom>
        <horizontal style="dashed">
          <color indexed="64"/>
        </horizontal>
      </border>
    </dxf>
    <dxf>
      <alignment vertical="center"/>
    </dxf>
    <dxf>
      <alignment vertical="cent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dxf>
    <dxf>
      <alignment horizontal="center"/>
    </dxf>
    <dxf>
      <alignment horizontal="center"/>
    </dxf>
    <dxf>
      <alignment vertical="center"/>
    </dxf>
    <dxf>
      <alignment vertical="center"/>
    </dxf>
    <dxf>
      <border>
        <left style="dashed">
          <color auto="1"/>
        </left>
      </border>
    </dxf>
    <dxf>
      <border>
        <left style="dashed">
          <color auto="1"/>
        </left>
      </border>
    </dxf>
    <dxf>
      <border>
        <top style="dashed">
          <color auto="1"/>
        </top>
        <bottom style="dashed">
          <color auto="1"/>
        </bottom>
        <horizontal style="dashed">
          <color auto="1"/>
        </horizontal>
      </border>
    </dxf>
    <dxf>
      <alignment wrapText="1"/>
    </dxf>
    <dxf>
      <alignment wrapText="1"/>
    </dxf>
    <dxf>
      <alignment wrapText="1"/>
    </dxf>
    <dxf>
      <alignment wrapText="1"/>
    </dxf>
    <dxf>
      <protection hidden="1"/>
    </dxf>
    <dxf>
      <protection hidden="1"/>
    </dxf>
    <dxf>
      <protection hidden="1"/>
    </dxf>
    <dxf>
      <protection hidden="1"/>
    </dxf>
    <dxf>
      <border>
        <horizontal style="dashed">
          <color indexed="64"/>
        </horizontal>
      </border>
    </dxf>
    <dxf>
      <border>
        <horizontal style="dashed">
          <color indexed="64"/>
        </horizontal>
      </border>
    </dxf>
    <dxf>
      <border>
        <bottom style="dashed">
          <color indexed="64"/>
        </bottom>
      </border>
    </dxf>
    <dxf>
      <border>
        <bottom style="dashed">
          <color indexed="64"/>
        </bottom>
      </border>
    </dxf>
    <dxf>
      <alignment vertical="center"/>
    </dxf>
    <dxf>
      <alignment vertical="center"/>
    </dxf>
    <dxf>
      <alignment horizontal="center"/>
    </dxf>
    <dxf>
      <alignment vertical="center"/>
    </dxf>
    <dxf>
      <alignment horizontal="center"/>
    </dxf>
    <dxf>
      <border>
        <right/>
      </border>
    </dxf>
    <dxf>
      <border>
        <bottom style="thin">
          <color indexed="64"/>
        </bottom>
      </border>
    </dxf>
    <dxf>
      <border>
        <bottom style="thin">
          <color indexed="64"/>
        </bottom>
      </border>
    </dxf>
    <dxf>
      <border>
        <bottom style="thin">
          <color indexed="64"/>
        </bottom>
      </border>
    </dxf>
    <dxf>
      <border>
        <top style="thin">
          <color indexed="64"/>
        </top>
      </border>
    </dxf>
    <dxf>
      <border>
        <top style="thin">
          <color indexed="64"/>
        </top>
      </border>
    </dxf>
    <dxf>
      <border>
        <top style="dashed">
          <color indexed="64"/>
        </top>
        <bottom style="dashed">
          <color indexed="64"/>
        </bottom>
        <horizontal style="dashed">
          <color indexed="64"/>
        </horizontal>
      </border>
    </dxf>
    <dxf>
      <border>
        <top style="dashed">
          <color indexed="64"/>
        </top>
        <bottom style="dashed">
          <color indexed="64"/>
        </bottom>
        <horizontal style="dashed">
          <color indexed="64"/>
        </horizontal>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border>
        <left style="dashed">
          <color auto="1"/>
        </left>
      </border>
    </dxf>
    <dxf>
      <border>
        <bottom style="dashed">
          <color auto="1"/>
        </bottom>
      </border>
    </dxf>
    <dxf>
      <border>
        <bottom style="dashed">
          <color auto="1"/>
        </bottom>
      </border>
    </dxf>
    <dxf>
      <border>
        <bottom style="dashed">
          <color auto="1"/>
        </bottom>
      </border>
    </dxf>
    <dxf>
      <border>
        <left style="dashed">
          <color auto="1"/>
        </left>
      </border>
    </dxf>
    <dxf>
      <border>
        <left style="dashed">
          <color auto="1"/>
        </left>
        <right style="dashed">
          <color auto="1"/>
        </right>
      </border>
    </dxf>
    <dxf>
      <border>
        <left style="dashed">
          <color auto="1"/>
        </left>
        <right style="dashed">
          <color auto="1"/>
        </right>
      </border>
    </dxf>
    <dxf>
      <border>
        <left style="dashed">
          <color auto="1"/>
        </left>
      </border>
    </dxf>
    <dxf>
      <alignment wrapText="1"/>
    </dxf>
    <dxf>
      <alignment wrapText="1"/>
    </dxf>
    <dxf>
      <alignment wrapText="1"/>
    </dxf>
    <dxf>
      <alignment wrapText="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[Propuesta_Mapa_de_Riesgos_Institucional_2025.xlsx]Procesos_riesgos!TablaDinámica3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 / PROYECTO DE INVERSIÓN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pivotFmt>
      <c:pivotFmt>
        <c:idx val="7"/>
        <c:spPr>
          <a:solidFill>
            <a:schemeClr val="accent2"/>
          </a:solidFill>
          <a:ln>
            <a:noFill/>
          </a:ln>
          <a:effectLst/>
        </c:spPr>
      </c:pivotFmt>
    </c:pivotFmts>
    <c:plotArea>
      <c:layout/>
      <c:barChart>
        <c:barDir val="bar"/>
        <c:grouping val="clustered"/>
        <c:varyColors val="0"/>
        <c:ser>
          <c:idx val="0"/>
          <c:order val="0"/>
          <c:tx>
            <c:strRef>
              <c:f>Procesos_riesgos!$B$4:$B$5</c:f>
              <c:strCache>
                <c:ptCount val="1"/>
                <c:pt idx="0">
                  <c:v>Corrupción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Procesos_riesgos!$A$6:$A$22</c:f>
              <c:strCache>
                <c:ptCount val="16"/>
                <c:pt idx="0">
                  <c:v>Control Disciplinario</c:v>
                </c:pt>
                <c:pt idx="1">
                  <c:v>Direccionamiento Estratégico</c:v>
                </c:pt>
                <c:pt idx="2">
                  <c:v>Evaluación del Sistema de Control Interno</c:v>
                </c:pt>
                <c:pt idx="3">
                  <c:v>Gestión de Recursos Físicos</c:v>
                </c:pt>
                <c:pt idx="4">
                  <c:v>Gestión Financiera</c:v>
                </c:pt>
                <c:pt idx="5">
                  <c:v>Gestión Jurídica</c:v>
                </c:pt>
                <c:pt idx="6">
                  <c:v>Fortalecimiento de la Gestión Pública</c:v>
                </c:pt>
                <c:pt idx="7">
                  <c:v>Fortalecimiento Institucional</c:v>
                </c:pt>
                <c:pt idx="8">
                  <c:v>Gestión de Alianzas e Internacionalización de Bogotá</c:v>
                </c:pt>
                <c:pt idx="9">
                  <c:v>Gestión de Contratación</c:v>
                </c:pt>
                <c:pt idx="10">
                  <c:v>Gestión de Servicios Administrativos y Tecnológicos</c:v>
                </c:pt>
                <c:pt idx="11">
                  <c:v>Gestión del Conocimiento</c:v>
                </c:pt>
                <c:pt idx="12">
                  <c:v>Gestión del Talento Humano</c:v>
                </c:pt>
                <c:pt idx="13">
                  <c:v>Gestión Estratégica de Comunicación e Información</c:v>
                </c:pt>
                <c:pt idx="14">
                  <c:v>Gobierno Abierto y Relacionamiento con la Ciudadanía</c:v>
                </c:pt>
                <c:pt idx="15">
                  <c:v>Paz, Víctimas y Reconciliación</c:v>
                </c:pt>
              </c:strCache>
            </c:strRef>
          </c:cat>
          <c:val>
            <c:numRef>
              <c:f>Procesos_riesgos!$B$6:$B$22</c:f>
              <c:numCache>
                <c:formatCode>General</c:formatCode>
                <c:ptCount val="16"/>
                <c:pt idx="0">
                  <c:v>1</c:v>
                </c:pt>
                <c:pt idx="2">
                  <c:v>1</c:v>
                </c:pt>
                <c:pt idx="3">
                  <c:v>2</c:v>
                </c:pt>
                <c:pt idx="4">
                  <c:v>2</c:v>
                </c:pt>
                <c:pt idx="5">
                  <c:v>1</c:v>
                </c:pt>
                <c:pt idx="6">
                  <c:v>2</c:v>
                </c:pt>
                <c:pt idx="9">
                  <c:v>2</c:v>
                </c:pt>
                <c:pt idx="10">
                  <c:v>2</c:v>
                </c:pt>
                <c:pt idx="12">
                  <c:v>3</c:v>
                </c:pt>
                <c:pt idx="14">
                  <c:v>3</c:v>
                </c:pt>
                <c:pt idx="15">
                  <c:v>1</c:v>
                </c:pt>
              </c:numCache>
            </c:numRef>
          </c:val>
          <c:extLst>
            <c:ext xmlns:c16="http://schemas.microsoft.com/office/drawing/2014/chart" uri="{C3380CC4-5D6E-409C-BE32-E72D297353CC}">
              <c16:uniqueId val="{00000003-9178-4760-AE89-2D7F63177546}"/>
            </c:ext>
          </c:extLst>
        </c:ser>
        <c:ser>
          <c:idx val="1"/>
          <c:order val="1"/>
          <c:tx>
            <c:strRef>
              <c:f>Procesos_riesgos!$C$4:$C$5</c:f>
              <c:strCache>
                <c:ptCount val="1"/>
                <c:pt idx="0">
                  <c:v>Gestión de procesos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Procesos_riesgos!$A$6:$A$22</c:f>
              <c:strCache>
                <c:ptCount val="16"/>
                <c:pt idx="0">
                  <c:v>Control Disciplinario</c:v>
                </c:pt>
                <c:pt idx="1">
                  <c:v>Direccionamiento Estratégico</c:v>
                </c:pt>
                <c:pt idx="2">
                  <c:v>Evaluación del Sistema de Control Interno</c:v>
                </c:pt>
                <c:pt idx="3">
                  <c:v>Gestión de Recursos Físicos</c:v>
                </c:pt>
                <c:pt idx="4">
                  <c:v>Gestión Financiera</c:v>
                </c:pt>
                <c:pt idx="5">
                  <c:v>Gestión Jurídica</c:v>
                </c:pt>
                <c:pt idx="6">
                  <c:v>Fortalecimiento de la Gestión Pública</c:v>
                </c:pt>
                <c:pt idx="7">
                  <c:v>Fortalecimiento Institucional</c:v>
                </c:pt>
                <c:pt idx="8">
                  <c:v>Gestión de Alianzas e Internacionalización de Bogotá</c:v>
                </c:pt>
                <c:pt idx="9">
                  <c:v>Gestión de Contratación</c:v>
                </c:pt>
                <c:pt idx="10">
                  <c:v>Gestión de Servicios Administrativos y Tecnológicos</c:v>
                </c:pt>
                <c:pt idx="11">
                  <c:v>Gestión del Conocimiento</c:v>
                </c:pt>
                <c:pt idx="12">
                  <c:v>Gestión del Talento Humano</c:v>
                </c:pt>
                <c:pt idx="13">
                  <c:v>Gestión Estratégica de Comunicación e Información</c:v>
                </c:pt>
                <c:pt idx="14">
                  <c:v>Gobierno Abierto y Relacionamiento con la Ciudadanía</c:v>
                </c:pt>
                <c:pt idx="15">
                  <c:v>Paz, Víctimas y Reconciliación</c:v>
                </c:pt>
              </c:strCache>
            </c:strRef>
          </c:cat>
          <c:val>
            <c:numRef>
              <c:f>Procesos_riesgos!$C$6:$C$22</c:f>
              <c:numCache>
                <c:formatCode>General</c:formatCode>
                <c:ptCount val="16"/>
                <c:pt idx="0">
                  <c:v>2</c:v>
                </c:pt>
                <c:pt idx="1">
                  <c:v>2</c:v>
                </c:pt>
                <c:pt idx="2">
                  <c:v>1</c:v>
                </c:pt>
                <c:pt idx="3">
                  <c:v>4</c:v>
                </c:pt>
                <c:pt idx="4">
                  <c:v>4</c:v>
                </c:pt>
                <c:pt idx="5">
                  <c:v>3</c:v>
                </c:pt>
                <c:pt idx="6">
                  <c:v>7</c:v>
                </c:pt>
                <c:pt idx="7">
                  <c:v>3</c:v>
                </c:pt>
                <c:pt idx="8">
                  <c:v>2</c:v>
                </c:pt>
                <c:pt idx="9">
                  <c:v>6</c:v>
                </c:pt>
                <c:pt idx="10">
                  <c:v>6</c:v>
                </c:pt>
                <c:pt idx="11">
                  <c:v>1</c:v>
                </c:pt>
                <c:pt idx="12">
                  <c:v>6</c:v>
                </c:pt>
                <c:pt idx="13">
                  <c:v>6</c:v>
                </c:pt>
                <c:pt idx="14">
                  <c:v>13</c:v>
                </c:pt>
                <c:pt idx="15">
                  <c:v>2</c:v>
                </c:pt>
              </c:numCache>
            </c:numRef>
          </c:val>
          <c:extLst>
            <c:ext xmlns:c16="http://schemas.microsoft.com/office/drawing/2014/chart" uri="{C3380CC4-5D6E-409C-BE32-E72D297353CC}">
              <c16:uniqueId val="{00000003-8A73-4A74-8CA1-A6D062DBE64D}"/>
            </c:ext>
          </c:extLst>
        </c:ser>
        <c:dLbls>
          <c:dLblPos val="outEnd"/>
          <c:showLegendKey val="0"/>
          <c:showVal val="1"/>
          <c:showCatName val="0"/>
          <c:showSerName val="0"/>
          <c:showPercent val="0"/>
          <c:showBubbleSize val="0"/>
        </c:dLbls>
        <c:gapWidth val="75"/>
        <c:overlap val="40"/>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22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[Propuesta_Mapa_de_Riesgos_Institucional_2025.xlsx]Procesos_riesgos!TablaDinámica1</c:name>
    <c:fmtId val="3"/>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US" sz="1400" b="0" i="0" u="none" strike="noStrike" kern="1200" spc="0" baseline="0">
                <a:solidFill>
                  <a:schemeClr val="tx1"/>
                </a:solidFill>
                <a:latin typeface="+mn-lt"/>
                <a:ea typeface="+mn-ea"/>
                <a:cs typeface="+mn-cs"/>
              </a:defRPr>
            </a:pPr>
            <a:r>
              <a:rPr lang="en-US" sz="1400" b="0" i="0" baseline="0">
                <a:solidFill>
                  <a:schemeClr val="tx1"/>
                </a:solidFill>
                <a:effectLst/>
              </a:rPr>
              <a:t>NÚMERO DE RIESGOS POR DEPENDENCIA</a:t>
            </a:r>
            <a:endParaRPr lang="es-CO" sz="1400">
              <a:solidFill>
                <a:schemeClr val="tx1"/>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US" sz="1400" b="0" i="0" u="none" strike="noStrike" kern="1200" spc="0" baseline="0">
              <a:solidFill>
                <a:schemeClr val="tx1"/>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pivotFmt>
    </c:pivotFmts>
    <c:plotArea>
      <c:layout/>
      <c:barChart>
        <c:barDir val="bar"/>
        <c:grouping val="clustered"/>
        <c:varyColors val="0"/>
        <c:ser>
          <c:idx val="0"/>
          <c:order val="0"/>
          <c:tx>
            <c:strRef>
              <c:f>Procesos_riesgos!$B$30:$B$31</c:f>
              <c:strCache>
                <c:ptCount val="1"/>
                <c:pt idx="0">
                  <c:v>Corrupción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Procesos_riesgos!$A$32:$A$67</c:f>
              <c:strCache>
                <c:ptCount val="35"/>
                <c:pt idx="0">
                  <c:v>Dirección de Contratación</c:v>
                </c:pt>
                <c:pt idx="1">
                  <c:v>Dirección de Talento Humano</c:v>
                </c:pt>
                <c:pt idx="2">
                  <c:v>Dirección Distrital de Archivo de Bogotá</c:v>
                </c:pt>
                <c:pt idx="3">
                  <c:v>Dirección Distrital de Desarrollo Institucional</c:v>
                </c:pt>
                <c:pt idx="4">
                  <c:v>Oficina Asesora de Planeación</c:v>
                </c:pt>
                <c:pt idx="5">
                  <c:v>Oficina Consejería de Comunicaciones</c:v>
                </c:pt>
                <c:pt idx="6">
                  <c:v>Oficina de Control Interno</c:v>
                </c:pt>
                <c:pt idx="7">
                  <c:v>Oficina de Tecnologías de la Información y las Comunicaciones</c:v>
                </c:pt>
                <c:pt idx="8">
                  <c:v>Oficina Jurídica</c:v>
                </c:pt>
                <c:pt idx="9">
                  <c:v>Subdirección de Gestión Documental</c:v>
                </c:pt>
                <c:pt idx="10">
                  <c:v>Subdirección de Imprenta Distrital</c:v>
                </c:pt>
                <c:pt idx="11">
                  <c:v>Subdirección de Servicios Administrativos</c:v>
                </c:pt>
                <c:pt idx="12">
                  <c:v>Subdirección Financiera</c:v>
                </c:pt>
                <c:pt idx="13">
                  <c:v>Dirección de Contratación </c:v>
                </c:pt>
                <c:pt idx="14">
                  <c:v>Oficina Jurídica </c:v>
                </c:pt>
                <c:pt idx="15">
                  <c:v>Subsecretaría de Servicio al Ciudadano</c:v>
                </c:pt>
                <c:pt idx="16">
                  <c:v>Subdirección de Seguimiento a la Gestión de Inspección, Vigilancia y Control - SSGIVC</c:v>
                </c:pt>
                <c:pt idx="17">
                  <c:v>Dirección del Sistema Distrital de Servicio a la Ciudadanía</c:v>
                </c:pt>
                <c:pt idx="18">
                  <c:v>Dirección Distrital de Calidad del Servicio </c:v>
                </c:pt>
                <c:pt idx="19">
                  <c:v>Dirección Distrital de Calidad del Servicio</c:v>
                </c:pt>
                <c:pt idx="20">
                  <c:v>Oficina Asesora de Planeación
Oficina de Tecnologías de la Información y las Comunicaciones</c:v>
                </c:pt>
                <c:pt idx="21">
                  <c:v>Oficina Asesora de Planeación </c:v>
                </c:pt>
                <c:pt idx="22">
                  <c:v>Dirección Administrativa y Financiera</c:v>
                </c:pt>
                <c:pt idx="23">
                  <c:v>Oficina de Control Disciplinario Interno, Oficina Jurídica, Despacho de la Secretaría General.</c:v>
                </c:pt>
                <c:pt idx="24">
                  <c:v>Oficina de Control Disciplinario Interno.</c:v>
                </c:pt>
                <c:pt idx="25">
                  <c:v>Oficina de Control Disciplinario Interno, Oficina Jurídica y Despacho de la Secretaría General.</c:v>
                </c:pt>
                <c:pt idx="26">
                  <c:v>Oficina Consejería Distrital de Relaciones Internacionales</c:v>
                </c:pt>
                <c:pt idx="27">
                  <c:v>Dirección e Contratación</c:v>
                </c:pt>
                <c:pt idx="28">
                  <c:v>Subdirección de Servicios Administativos, Oficina Consejería Distrital de Paz, Víctimas y Reconciliación. </c:v>
                </c:pt>
                <c:pt idx="29">
                  <c:v>Oficina Consejería Distrital de Comunicaciones</c:v>
                </c:pt>
                <c:pt idx="30">
                  <c:v>Oficina Consejería Distrital de Tecnologías de Información y Comunicaciones –TIC-</c:v>
                </c:pt>
                <c:pt idx="31">
                  <c:v>Oficina de Consejería Distrital de Tecnologías de Información y Comunicaciones –TIC</c:v>
                </c:pt>
                <c:pt idx="32">
                  <c:v>Subsecretaria Distrital de Fortalecimiento Institucional</c:v>
                </c:pt>
                <c:pt idx="33">
                  <c:v> Oficina Consejería Distrital de Paz, Víctimas y Reconciliación</c:v>
                </c:pt>
                <c:pt idx="34">
                  <c:v>Oficina Consejería Distrial de Paz, Víctimas y Reconciliación</c:v>
                </c:pt>
              </c:strCache>
            </c:strRef>
          </c:cat>
          <c:val>
            <c:numRef>
              <c:f>Procesos_riesgos!$B$32:$B$67</c:f>
              <c:numCache>
                <c:formatCode>General</c:formatCode>
                <c:ptCount val="35"/>
                <c:pt idx="0">
                  <c:v>2</c:v>
                </c:pt>
                <c:pt idx="1">
                  <c:v>3</c:v>
                </c:pt>
                <c:pt idx="2">
                  <c:v>2</c:v>
                </c:pt>
                <c:pt idx="6">
                  <c:v>1</c:v>
                </c:pt>
                <c:pt idx="9">
                  <c:v>1</c:v>
                </c:pt>
                <c:pt idx="11">
                  <c:v>3</c:v>
                </c:pt>
                <c:pt idx="12">
                  <c:v>2</c:v>
                </c:pt>
                <c:pt idx="14">
                  <c:v>1</c:v>
                </c:pt>
                <c:pt idx="17">
                  <c:v>1</c:v>
                </c:pt>
                <c:pt idx="18">
                  <c:v>1</c:v>
                </c:pt>
                <c:pt idx="25">
                  <c:v>1</c:v>
                </c:pt>
                <c:pt idx="30">
                  <c:v>1</c:v>
                </c:pt>
                <c:pt idx="33">
                  <c:v>1</c:v>
                </c:pt>
              </c:numCache>
            </c:numRef>
          </c:val>
          <c:extLst>
            <c:ext xmlns:c16="http://schemas.microsoft.com/office/drawing/2014/chart" uri="{C3380CC4-5D6E-409C-BE32-E72D297353CC}">
              <c16:uniqueId val="{00000000-6228-45A0-B13A-661E8AC2DA80}"/>
            </c:ext>
          </c:extLst>
        </c:ser>
        <c:ser>
          <c:idx val="1"/>
          <c:order val="1"/>
          <c:tx>
            <c:strRef>
              <c:f>Procesos_riesgos!$C$30:$C$31</c:f>
              <c:strCache>
                <c:ptCount val="1"/>
                <c:pt idx="0">
                  <c:v>Gestión de procesos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Procesos_riesgos!$A$32:$A$67</c:f>
              <c:strCache>
                <c:ptCount val="35"/>
                <c:pt idx="0">
                  <c:v>Dirección de Contratación</c:v>
                </c:pt>
                <c:pt idx="1">
                  <c:v>Dirección de Talento Humano</c:v>
                </c:pt>
                <c:pt idx="2">
                  <c:v>Dirección Distrital de Archivo de Bogotá</c:v>
                </c:pt>
                <c:pt idx="3">
                  <c:v>Dirección Distrital de Desarrollo Institucional</c:v>
                </c:pt>
                <c:pt idx="4">
                  <c:v>Oficina Asesora de Planeación</c:v>
                </c:pt>
                <c:pt idx="5">
                  <c:v>Oficina Consejería de Comunicaciones</c:v>
                </c:pt>
                <c:pt idx="6">
                  <c:v>Oficina de Control Interno</c:v>
                </c:pt>
                <c:pt idx="7">
                  <c:v>Oficina de Tecnologías de la Información y las Comunicaciones</c:v>
                </c:pt>
                <c:pt idx="8">
                  <c:v>Oficina Jurídica</c:v>
                </c:pt>
                <c:pt idx="9">
                  <c:v>Subdirección de Gestión Documental</c:v>
                </c:pt>
                <c:pt idx="10">
                  <c:v>Subdirección de Imprenta Distrital</c:v>
                </c:pt>
                <c:pt idx="11">
                  <c:v>Subdirección de Servicios Administrativos</c:v>
                </c:pt>
                <c:pt idx="12">
                  <c:v>Subdirección Financiera</c:v>
                </c:pt>
                <c:pt idx="13">
                  <c:v>Dirección de Contratación </c:v>
                </c:pt>
                <c:pt idx="14">
                  <c:v>Oficina Jurídica </c:v>
                </c:pt>
                <c:pt idx="15">
                  <c:v>Subsecretaría de Servicio al Ciudadano</c:v>
                </c:pt>
                <c:pt idx="16">
                  <c:v>Subdirección de Seguimiento a la Gestión de Inspección, Vigilancia y Control - SSGIVC</c:v>
                </c:pt>
                <c:pt idx="17">
                  <c:v>Dirección del Sistema Distrital de Servicio a la Ciudadanía</c:v>
                </c:pt>
                <c:pt idx="18">
                  <c:v>Dirección Distrital de Calidad del Servicio </c:v>
                </c:pt>
                <c:pt idx="19">
                  <c:v>Dirección Distrital de Calidad del Servicio</c:v>
                </c:pt>
                <c:pt idx="20">
                  <c:v>Oficina Asesora de Planeación
Oficina de Tecnologías de la Información y las Comunicaciones</c:v>
                </c:pt>
                <c:pt idx="21">
                  <c:v>Oficina Asesora de Planeación </c:v>
                </c:pt>
                <c:pt idx="22">
                  <c:v>Dirección Administrativa y Financiera</c:v>
                </c:pt>
                <c:pt idx="23">
                  <c:v>Oficina de Control Disciplinario Interno, Oficina Jurídica, Despacho de la Secretaría General.</c:v>
                </c:pt>
                <c:pt idx="24">
                  <c:v>Oficina de Control Disciplinario Interno.</c:v>
                </c:pt>
                <c:pt idx="25">
                  <c:v>Oficina de Control Disciplinario Interno, Oficina Jurídica y Despacho de la Secretaría General.</c:v>
                </c:pt>
                <c:pt idx="26">
                  <c:v>Oficina Consejería Distrital de Relaciones Internacionales</c:v>
                </c:pt>
                <c:pt idx="27">
                  <c:v>Dirección e Contratación</c:v>
                </c:pt>
                <c:pt idx="28">
                  <c:v>Subdirección de Servicios Administativos, Oficina Consejería Distrital de Paz, Víctimas y Reconciliación. </c:v>
                </c:pt>
                <c:pt idx="29">
                  <c:v>Oficina Consejería Distrital de Comunicaciones</c:v>
                </c:pt>
                <c:pt idx="30">
                  <c:v>Oficina Consejería Distrital de Tecnologías de Información y Comunicaciones –TIC-</c:v>
                </c:pt>
                <c:pt idx="31">
                  <c:v>Oficina de Consejería Distrital de Tecnologías de Información y Comunicaciones –TIC</c:v>
                </c:pt>
                <c:pt idx="32">
                  <c:v>Subsecretaria Distrital de Fortalecimiento Institucional</c:v>
                </c:pt>
                <c:pt idx="33">
                  <c:v> Oficina Consejería Distrital de Paz, Víctimas y Reconciliación</c:v>
                </c:pt>
                <c:pt idx="34">
                  <c:v>Oficina Consejería Distrial de Paz, Víctimas y Reconciliación</c:v>
                </c:pt>
              </c:strCache>
            </c:strRef>
          </c:cat>
          <c:val>
            <c:numRef>
              <c:f>Procesos_riesgos!$C$32:$C$67</c:f>
              <c:numCache>
                <c:formatCode>General</c:formatCode>
                <c:ptCount val="35"/>
                <c:pt idx="0">
                  <c:v>4</c:v>
                </c:pt>
                <c:pt idx="1">
                  <c:v>6</c:v>
                </c:pt>
                <c:pt idx="2">
                  <c:v>3</c:v>
                </c:pt>
                <c:pt idx="3">
                  <c:v>2</c:v>
                </c:pt>
                <c:pt idx="4">
                  <c:v>1</c:v>
                </c:pt>
                <c:pt idx="5">
                  <c:v>1</c:v>
                </c:pt>
                <c:pt idx="6">
                  <c:v>1</c:v>
                </c:pt>
                <c:pt idx="7">
                  <c:v>4</c:v>
                </c:pt>
                <c:pt idx="8">
                  <c:v>3</c:v>
                </c:pt>
                <c:pt idx="9">
                  <c:v>2</c:v>
                </c:pt>
                <c:pt idx="10">
                  <c:v>2</c:v>
                </c:pt>
                <c:pt idx="11">
                  <c:v>3</c:v>
                </c:pt>
                <c:pt idx="12">
                  <c:v>4</c:v>
                </c:pt>
                <c:pt idx="13">
                  <c:v>1</c:v>
                </c:pt>
                <c:pt idx="15">
                  <c:v>1</c:v>
                </c:pt>
                <c:pt idx="16">
                  <c:v>1</c:v>
                </c:pt>
                <c:pt idx="17">
                  <c:v>4</c:v>
                </c:pt>
                <c:pt idx="18">
                  <c:v>2</c:v>
                </c:pt>
                <c:pt idx="19">
                  <c:v>1</c:v>
                </c:pt>
                <c:pt idx="20">
                  <c:v>2</c:v>
                </c:pt>
                <c:pt idx="21">
                  <c:v>1</c:v>
                </c:pt>
                <c:pt idx="22">
                  <c:v>2</c:v>
                </c:pt>
                <c:pt idx="23">
                  <c:v>1</c:v>
                </c:pt>
                <c:pt idx="24">
                  <c:v>1</c:v>
                </c:pt>
                <c:pt idx="26">
                  <c:v>2</c:v>
                </c:pt>
                <c:pt idx="27">
                  <c:v>1</c:v>
                </c:pt>
                <c:pt idx="28">
                  <c:v>1</c:v>
                </c:pt>
                <c:pt idx="29">
                  <c:v>5</c:v>
                </c:pt>
                <c:pt idx="30">
                  <c:v>1</c:v>
                </c:pt>
                <c:pt idx="31">
                  <c:v>1</c:v>
                </c:pt>
                <c:pt idx="32">
                  <c:v>2</c:v>
                </c:pt>
                <c:pt idx="34">
                  <c:v>2</c:v>
                </c:pt>
              </c:numCache>
            </c:numRef>
          </c:val>
          <c:extLst>
            <c:ext xmlns:c16="http://schemas.microsoft.com/office/drawing/2014/chart" uri="{C3380CC4-5D6E-409C-BE32-E72D297353CC}">
              <c16:uniqueId val="{00000001-6228-45A0-B13A-661E8AC2DA80}"/>
            </c:ext>
          </c:extLst>
        </c:ser>
        <c:dLbls>
          <c:showLegendKey val="0"/>
          <c:showVal val="0"/>
          <c:showCatName val="0"/>
          <c:showSerName val="0"/>
          <c:showPercent val="0"/>
          <c:showBubbleSize val="0"/>
        </c:dLbls>
        <c:gapWidth val="150"/>
        <c:axId val="2064777167"/>
        <c:axId val="2064779663"/>
      </c:barChart>
      <c:catAx>
        <c:axId val="20647771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crossAx val="2064779663"/>
        <c:crosses val="autoZero"/>
        <c:auto val="1"/>
        <c:lblAlgn val="ctr"/>
        <c:lblOffset val="100"/>
        <c:noMultiLvlLbl val="0"/>
      </c:catAx>
      <c:valAx>
        <c:axId val="20647796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crossAx val="20647771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4</xdr:col>
      <xdr:colOff>1128663</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0</xdr:col>
      <xdr:colOff>2367643</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346059</xdr:colOff>
      <xdr:row>2</xdr:row>
      <xdr:rowOff>100573</xdr:rowOff>
    </xdr:from>
    <xdr:to>
      <xdr:col>8</xdr:col>
      <xdr:colOff>2898759</xdr:colOff>
      <xdr:row>24</xdr:row>
      <xdr:rowOff>143436</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393988</xdr:colOff>
      <xdr:row>28</xdr:row>
      <xdr:rowOff>147205</xdr:rowOff>
    </xdr:from>
    <xdr:to>
      <xdr:col>8</xdr:col>
      <xdr:colOff>2931104</xdr:colOff>
      <xdr:row>51</xdr:row>
      <xdr:rowOff>805</xdr:rowOff>
    </xdr:to>
    <xdr:graphicFrame macro="">
      <xdr:nvGraphicFramePr>
        <xdr:cNvPr id="2" name="Gráfico 1">
          <a:extLst>
            <a:ext uri="{FF2B5EF4-FFF2-40B4-BE49-F238E27FC236}">
              <a16:creationId xmlns:a16="http://schemas.microsoft.com/office/drawing/2014/main" id="{7B1DB17A-D5E3-439A-8F5B-66B862DFEB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Metodolog&#237;a%20riesgos\Matr&#237;oz%20riesgos%20MSP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esar%20Arcos\Desktop\Alcald&#237;a%20Bogot&#225;\Metodolog&#237;a%20riesgos%20Alcald&#237;a\Instrumento\Formatos\2021\Nuevos\2210111-FT-471%20Mapa%20de%20riesgos%20del%20proceso%20o%20proyecto%20de%20inversi&#243;n%20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DOFA_proceso_o_proyect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1" refreshedDate="45649.509850000002" createdVersion="6" refreshedVersion="8" minRefreshableVersion="3" recordCount="88" xr:uid="{00000000-000A-0000-FFFF-FFFF0B000000}">
  <cacheSource type="worksheet">
    <worksheetSource ref="A11:CF90" sheet="Mapa_riesgos"/>
  </cacheSource>
  <cacheFields count="102">
    <cacheField name="Proceso / Proyecto de inversión" numFmtId="0">
      <sharedItems count="33">
        <s v="Control Disciplinario"/>
        <s v="Direccionamiento Estratégico"/>
        <s v="Evaluación del Sistema de Control Interno"/>
        <s v="Fortalecimiento de la Gestión Pública"/>
        <s v="Fortalecimiento Institucional"/>
        <s v="Gestión de Alianzas e Internacionalización de Bogotá"/>
        <s v="Gestión de Contratación"/>
        <s v="Gestión de Recursos Físicos"/>
        <s v="Gestión de Servicios Administrativos y Tecnológicos"/>
        <s v="Gestión del Conocimiento"/>
        <s v="Gestión del Talento Humano"/>
        <s v="Gestión Estratégica de Comunicación e Información"/>
        <s v="Gestión Financiera"/>
        <s v="Gestión Jurídica"/>
        <s v="Gobierno Abierto y Relacionamiento con la Ciudadanía"/>
        <s v="Paz, Víctimas y Reconciliación"/>
        <s v="7868 Desarrollo institucional para una gestión pública eficiente" u="1"/>
        <s v="Elaboración de Impresos y Registro Distrital" u="1"/>
        <s v="Comunicación Pública" u="1"/>
        <s v="7869 Implementación del modelo de gobierno abierto, accesible e incluyente de Bogotá" u="1"/>
        <s v="Gestión Documental Interna" u="1"/>
        <s v="Gestión Estratégica de Talento Humano" u="1"/>
        <s v="Gestión, Administración y Soporte de infraestructura y Recursos tecnológicos" u="1"/>
        <s v="Internacionalización de Bogotá" u="1"/>
        <s v="Asesoría Técnica y Proyectos en Materia TIC" u="1"/>
        <s v="Fortalecimiento de la Administración y la Gestión Pública Distrital" u="1"/>
        <s v="Asistencia, atención y reparación integral a víctimas del conflicto armado e implementación de acciones de memoria, paz y reconciliación en Bogotá" u="1"/>
        <s v="Gestión de Seguridad y Salud en el Trabajo" u="1"/>
        <s v="Gestión del Sistema Distrital de Servicio a la Ciudadanía" u="1"/>
        <s v="Contratación" u="1"/>
        <s v="Estrategia de Tecnologías de la Información y las Comunicaciones" u="1"/>
        <s v="Gestión de la Función Archivística y del Patrimonio Documental del Distrito Capital" u="1"/>
        <s v="Gestión de Servicios Administrativos" u="1"/>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Id del riesgo en el Aplicativo DARUMA" numFmtId="0">
      <sharedItems containsMixedTypes="1" containsNumber="1" containsInteger="1" minValue="204" maxValue="311"/>
    </cacheField>
    <cacheField name="Código del riesgo en el Aplicativo DARUMA" numFmtId="0">
      <sharedItems/>
    </cacheField>
    <cacheField name="Descripción del riesgo" numFmtId="0">
      <sharedItems longText="1"/>
    </cacheField>
    <cacheField name="Fuente del riesgo" numFmtId="0">
      <sharedItems count="3">
        <s v="Gestión de procesos"/>
        <s v="Corrupción"/>
        <s v="Proyecto de inversión" u="1"/>
      </sharedItems>
    </cacheField>
    <cacheField name="Clasificación o tipo de riesgo" numFmtId="0">
      <sharedItems/>
    </cacheField>
    <cacheField name="Responsable del riesg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Objetivos de Desarrollo Sostenible"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cacheField>
    <cacheField name="Frecuencia (controles preventivos y detectivos)" numFmtId="0">
      <sharedItems/>
    </cacheField>
    <cacheField name="Evidencia (controles preventivos y detectivos)" numFmtId="0">
      <sharedItems/>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0">
      <sharedItems containsSemiMixedTypes="0" containsString="0" containsNumber="1" minValue="8.2994159969279992E-4" maxValue="0.33600000000000002"/>
    </cacheField>
    <cacheField name="impacto residual" numFmtId="0">
      <sharedItems/>
    </cacheField>
    <cacheField name="Valor porcentual impacto residual" numFmtId="0">
      <sharedItems containsSemiMixedTypes="0" containsString="0" containsNumber="1" minValue="0.11250000000000002" maxValue="1"/>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tratamiento)" numFmtId="0">
      <sharedItems containsBlank="1"/>
    </cacheField>
    <cacheField name="Nombre del plan en el Aplicativo DARUMA" numFmtId="0">
      <sharedItems/>
    </cacheField>
    <cacheField name="Id de la acción en el Aplicativo DARUMA" numFmtId="0">
      <sharedItems/>
    </cacheField>
    <cacheField name="Fecha de inicio (acciones tratamiento)" numFmtId="0">
      <sharedItems/>
    </cacheField>
    <cacheField name="Fecha de terminación (acciones tratamiento)" numFmtId="0">
      <sharedItems longText="1"/>
    </cacheField>
    <cacheField name="Acciones contingencia" numFmtId="0">
      <sharedItems longText="1"/>
    </cacheField>
    <cacheField name="Responsable de ejecución (acciones contingencia)" numFmtId="0">
      <sharedItems longText="1"/>
    </cacheField>
    <cacheField name="Producto (acciones contingencia)" numFmtId="0">
      <sharedItems containsDate="1" containsMixedTypes="1" minDate="2023-12-06T00:00:00" maxDate="2023-12-07T00:00:00" longText="1"/>
    </cacheField>
    <cacheField name="Fecha de cambio" numFmtId="0">
      <sharedItems containsDate="1" containsMixedTypes="1" minDate="2023-11-23T00:00:00" maxDate="2024-08-23T00:00:00"/>
    </cacheField>
    <cacheField name="Aspecto(s) que cambiaron" numFmtId="0">
      <sharedItems longText="1"/>
    </cacheField>
    <cacheField name="Descripción de los cambios efectuados" numFmtId="0">
      <sharedItems containsDate="1" containsMixedTypes="1" minDate="2024-04-30T00:00:00" maxDate="2024-05-01T00:00:00" longText="1"/>
    </cacheField>
    <cacheField name="Fecha de cambio2" numFmtId="0">
      <sharedItems containsDate="1" containsBlank="1" containsMixedTypes="1" minDate="2024-04-30T00:00:00" maxDate="2024-09-10T00:00:00"/>
    </cacheField>
    <cacheField name="Aspecto(s) que cambiaron2" numFmtId="0">
      <sharedItems containsDate="1" containsBlank="1" containsMixedTypes="1" minDate="2024-09-09T00:00:00" maxDate="2024-09-10T00:00:00" longText="1"/>
    </cacheField>
    <cacheField name="Descripción de los cambios efectuados2" numFmtId="0">
      <sharedItems containsDate="1" containsBlank="1" containsMixedTypes="1" minDate="2024-08-31T00:00:00" maxDate="2024-09-01T00:00:00" longText="1"/>
    </cacheField>
    <cacheField name="Fecha de cambio3" numFmtId="0">
      <sharedItems containsNonDate="0" containsDate="1" containsBlank="1" containsMixedTypes="1" minDate="2024-07-10T00:00:00" maxDate="2024-09-06T00:00:00"/>
    </cacheField>
    <cacheField name="Aspecto(s) que cambiaron3" numFmtId="0">
      <sharedItems containsBlank="1" longText="1"/>
    </cacheField>
    <cacheField name="Descripción de los cambios efectuados3" numFmtId="0">
      <sharedItems containsBlank="1" longText="1"/>
    </cacheField>
    <cacheField name="Fecha de cambio4" numFmtId="164">
      <sharedItems containsNonDate="0" containsString="0" containsBlank="1"/>
    </cacheField>
    <cacheField name="Aspecto(s) que cambiaron4" numFmtId="0">
      <sharedItems containsNonDate="0" containsString="0" containsBlank="1"/>
    </cacheField>
    <cacheField name="Descripción de los cambios efectuados4" numFmtId="0">
      <sharedItems containsNonDate="0" containsString="0" containsBlank="1"/>
    </cacheField>
    <cacheField name="Fecha de cambio5" numFmtId="164">
      <sharedItems containsNonDate="0" containsString="0" containsBlank="1"/>
    </cacheField>
    <cacheField name="Aspecto(s) que cambiaron5" numFmtId="0">
      <sharedItems containsNonDate="0" containsString="0" containsBlank="1"/>
    </cacheField>
    <cacheField name="Descripción de los cambios efectuados5" numFmtId="0">
      <sharedItems containsNonDate="0" containsString="0" containsBlank="1"/>
    </cacheField>
    <cacheField name="Fecha de cambio6" numFmtId="164">
      <sharedItems containsNonDate="0" containsString="0" containsBlank="1"/>
    </cacheField>
    <cacheField name="Aspecto(s) que cambiaron6" numFmtId="0">
      <sharedItems containsNonDate="0" containsString="0" containsBlank="1"/>
    </cacheField>
    <cacheField name="Descripción de los cambios efectuados6" numFmtId="0">
      <sharedItems containsNonDate="0" containsString="0" containsBlank="1"/>
    </cacheField>
    <cacheField name="Fecha de cambio7" numFmtId="164">
      <sharedItems containsNonDate="0" containsString="0" containsBlank="1"/>
    </cacheField>
    <cacheField name="Aspecto(s) que cambiaron7" numFmtId="0">
      <sharedItems containsNonDate="0" containsString="0" containsBlank="1"/>
    </cacheField>
    <cacheField name="Descripción de los cambios efectuados7" numFmtId="0">
      <sharedItems containsNonDate="0" containsString="0" containsBlank="1"/>
    </cacheField>
    <cacheField name="Fecha de cambio8" numFmtId="164">
      <sharedItems containsNonDate="0" containsString="0" containsBlank="1"/>
    </cacheField>
    <cacheField name="Aspecto(s) que cambiaron8" numFmtId="0">
      <sharedItems containsNonDate="0" containsString="0" containsBlank="1"/>
    </cacheField>
    <cacheField name="Descripción de los cambios efectuados8" numFmtId="0">
      <sharedItems containsNonDate="0" containsString="0" containsBlank="1"/>
    </cacheField>
    <cacheField name="Fecha de cambio9" numFmtId="164">
      <sharedItems containsNonDate="0" containsString="0" containsBlank="1"/>
    </cacheField>
    <cacheField name="Aspecto(s) que cambiaron9" numFmtId="0">
      <sharedItems containsNonDate="0" containsString="0" containsBlank="1"/>
    </cacheField>
    <cacheField name="Descripción de los cambios efectuados9" numFmtId="0">
      <sharedItems containsNonDate="0" containsString="0" containsBlank="1"/>
    </cacheField>
    <cacheField name="Fecha de cambio10" numFmtId="164">
      <sharedItems containsNonDate="0" containsString="0" containsBlank="1"/>
    </cacheField>
    <cacheField name="Aspecto(s) que cambiaron10" numFmtId="0">
      <sharedItems containsNonDate="0" containsString="0" containsBlank="1"/>
    </cacheField>
    <cacheField name="Descripción de los cambios efectuados10" numFmtId="0">
      <sharedItems containsNonDate="0" containsString="0" containsBlank="1"/>
    </cacheField>
    <cacheField name="Fecha de cambio11" numFmtId="164">
      <sharedItems containsNonDate="0" containsString="0" containsBlank="1"/>
    </cacheField>
    <cacheField name="Aspecto(s) que cambiaron11" numFmtId="0">
      <sharedItems containsNonDate="0" containsString="0" containsBlank="1"/>
    </cacheField>
    <cacheField name="Descripción de los cambios efectuados11" numFmtId="0">
      <sharedItems containsNonDate="0" containsString="0" containsBlank="1"/>
    </cacheField>
    <cacheField name="Fecha de cambio12" numFmtId="164">
      <sharedItems containsNonDate="0" containsString="0" containsBlank="1"/>
    </cacheField>
    <cacheField name="Aspecto(s) que cambiaron12" numFmtId="0">
      <sharedItems containsNonDate="0" containsString="0" containsBlank="1"/>
    </cacheField>
    <cacheField name="Descripción de los cambios efectuados1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1" refreshedDate="45649.509850810187" createdVersion="7" refreshedVersion="8" minRefreshableVersion="3" recordCount="88" xr:uid="{00000000-000A-0000-FFFF-FFFF07000000}">
  <cacheSource type="worksheet">
    <worksheetSource ref="A11:CG90" sheet="Mapa_riesgos"/>
  </cacheSource>
  <cacheFields count="103">
    <cacheField name="Proceso / Proyecto de inversión" numFmtId="0">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Id del riesgo en el Aplicativo DARUMA" numFmtId="0">
      <sharedItems containsMixedTypes="1" containsNumber="1" containsInteger="1" minValue="204" maxValue="311"/>
    </cacheField>
    <cacheField name="Código del riesgo en el Aplicativo DARUMA" numFmtId="0">
      <sharedItems/>
    </cacheField>
    <cacheField name="Descripción del riesgo" numFmtId="0">
      <sharedItems longText="1"/>
    </cacheField>
    <cacheField name="Fuente del riesgo" numFmtId="0">
      <sharedItems count="3">
        <s v="Gestión de procesos"/>
        <s v="Corrupción"/>
        <s v="Proyecto de inversión" u="1"/>
      </sharedItems>
    </cacheField>
    <cacheField name="Clasificación o tipo de riesgo" numFmtId="0">
      <sharedItems/>
    </cacheField>
    <cacheField name="Responsable del riesgo" numFmtId="0">
      <sharedItems count="45">
        <s v="Oficina de Control Disciplinario Interno, Oficina Jurídica, Despacho de la Secretaría General."/>
        <s v="Oficina de Control Disciplinario Interno."/>
        <s v="Oficina de Control Disciplinario Interno, Oficina Jurídica y Despacho de la Secretaría General."/>
        <s v="Oficina Asesora de Planeación_x000a_Oficina de Tecnologías de la Información y las Comunicaciones"/>
        <s v="Oficina de Control Interno"/>
        <s v="Dirección Distrital de Desarrollo Institucional"/>
        <s v="Dirección Distrital de Archivo de Bogotá"/>
        <s v="Subdirección de Imprenta Distrital"/>
        <s v="Oficina Asesora de Planeación "/>
        <s v="Dirección Administrativa y Financiera"/>
        <s v="Oficina de Tecnologías de la Información y las Comunicaciones"/>
        <s v="Oficina Consejería Distrital de Relaciones Internacionales"/>
        <s v="Dirección de Contratación"/>
        <s v="Dirección de Contratación "/>
        <s v="Dirección e Contratación"/>
        <s v="Subdirección de Servicios Administrativos"/>
        <s v="Subdirección de Gestión Documental"/>
        <s v="Subdirección de Servicios Administativos, Oficina Consejería Distrital de Paz, Víctimas y Reconciliación. "/>
        <s v="Oficina Asesora de Planeación"/>
        <s v="Dirección de Talento Humano"/>
        <s v="Oficina Consejería de Comunicaciones"/>
        <s v="Oficina Consejería Distrital de Comunicaciones"/>
        <s v="Subdirección Financiera"/>
        <s v="Oficina Jurídica"/>
        <s v="Oficina Jurídica "/>
        <s v="Subsecretaría de Servicio al Ciudadano"/>
        <s v="Subdirección de Seguimiento a la Gestión de Inspección, Vigilancia y Control - SSGIVC"/>
        <s v="Dirección del Sistema Distrital de Servicio a la Ciudadanía"/>
        <s v="Dirección Distrital de Calidad del Servicio "/>
        <s v="Dirección Distrital de Calidad del Servicio"/>
        <s v="Oficina Consejería Distrital de Tecnologías de Información y Comunicaciones –TIC-"/>
        <s v="Oficina de Consejería Distrital de Tecnologías de Información y Comunicaciones –TIC"/>
        <s v="Subsecretaria Distrital de Fortalecimiento Institucional"/>
        <s v=" Oficina Consejería Distrital de Paz, Víctimas y Reconciliación"/>
        <s v="Oficina Consejería Distrial de Paz, Víctimas y Reconciliación"/>
        <s v="Oficina de Control Disciplinario Interno, Oficina Jurídica y Despacho de la Secretaría General" u="1"/>
        <s v="Oficina de Control Disciplinario Interno" u="1"/>
        <s v="Dirección Distrital de Relaciones Internacionales " u="1"/>
        <s v="Oficina de Alta Consejería Distrital de Tecnologías de Información y Comunicaciones –TIC" u="1"/>
        <s v="Oficina Alta Consejería de Paz, Víctimas y Reconciliación" u="1"/>
        <s v="Subsecretaría Distrital de Fortalecimiento Institucional" u="1"/>
        <s v="Oficina de Control Disciplinario Interno / Oficina Jurídica" u="1"/>
        <s v="Oficina Alta Consejería Distrital de Tecnologías de la Información y las Comunicaciones" u="1"/>
        <s v="Dirección Distrital de Relaciones Internacionales" u="1"/>
        <s v="Subsecretaría de Servicio a la Ciudadanía" u="1"/>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Objetivos de Desarrollo Sostenible"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cacheField>
    <cacheField name="Frecuencia (controles preventivos y detectivos)" numFmtId="0">
      <sharedItems/>
    </cacheField>
    <cacheField name="Evidencia (controles preventivos y detectivos)" numFmtId="0">
      <sharedItems/>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0">
      <sharedItems containsSemiMixedTypes="0" containsString="0" containsNumber="1" minValue="8.2994159969279992E-4" maxValue="0.33600000000000002"/>
    </cacheField>
    <cacheField name="impacto residual" numFmtId="0">
      <sharedItems/>
    </cacheField>
    <cacheField name="Valor porcentual impacto residual" numFmtId="0">
      <sharedItems containsSemiMixedTypes="0" containsString="0" containsNumber="1" minValue="0.11250000000000002" maxValue="1"/>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tratamiento)" numFmtId="0">
      <sharedItems containsBlank="1"/>
    </cacheField>
    <cacheField name="Nombre del plan en el Aplicativo DARUMA" numFmtId="0">
      <sharedItems/>
    </cacheField>
    <cacheField name="Id de la acción en el Aplicativo DARUMA" numFmtId="0">
      <sharedItems/>
    </cacheField>
    <cacheField name="Fecha de inicio (acciones tratamiento)" numFmtId="0">
      <sharedItems/>
    </cacheField>
    <cacheField name="Fecha de terminación (acciones tratamiento)" numFmtId="0">
      <sharedItems longText="1"/>
    </cacheField>
    <cacheField name="Acciones contingencia" numFmtId="0">
      <sharedItems longText="1"/>
    </cacheField>
    <cacheField name="Responsable de ejecución (acciones contingencia)" numFmtId="0">
      <sharedItems longText="1"/>
    </cacheField>
    <cacheField name="Producto (acciones contingencia)" numFmtId="0">
      <sharedItems containsDate="1" containsMixedTypes="1" minDate="2023-12-06T00:00:00" maxDate="2023-12-07T00:00:00" longText="1"/>
    </cacheField>
    <cacheField name="Fecha de cambio" numFmtId="0">
      <sharedItems containsDate="1" containsMixedTypes="1" minDate="2023-11-23T00:00:00" maxDate="2024-08-23T00:00:00"/>
    </cacheField>
    <cacheField name="Aspecto(s) que cambiaron" numFmtId="0">
      <sharedItems longText="1"/>
    </cacheField>
    <cacheField name="Descripción de los cambios efectuados" numFmtId="0">
      <sharedItems containsDate="1" containsMixedTypes="1" minDate="2024-04-30T00:00:00" maxDate="2024-05-01T00:00:00" longText="1"/>
    </cacheField>
    <cacheField name="Fecha de cambio2" numFmtId="0">
      <sharedItems containsDate="1" containsBlank="1" containsMixedTypes="1" minDate="2024-04-30T00:00:00" maxDate="2024-09-10T00:00:00"/>
    </cacheField>
    <cacheField name="Aspecto(s) que cambiaron2" numFmtId="0">
      <sharedItems containsDate="1" containsBlank="1" containsMixedTypes="1" minDate="2024-09-09T00:00:00" maxDate="2024-09-10T00:00:00" longText="1"/>
    </cacheField>
    <cacheField name="Descripción de los cambios efectuados2" numFmtId="0">
      <sharedItems containsDate="1" containsBlank="1" containsMixedTypes="1" minDate="2024-08-31T00:00:00" maxDate="2024-09-01T00:00:00" longText="1"/>
    </cacheField>
    <cacheField name="Fecha de cambio3" numFmtId="0">
      <sharedItems containsNonDate="0" containsDate="1" containsBlank="1" containsMixedTypes="1" minDate="2024-07-10T00:00:00" maxDate="2024-09-06T00:00:00"/>
    </cacheField>
    <cacheField name="Aspecto(s) que cambiaron3" numFmtId="0">
      <sharedItems containsBlank="1" longText="1"/>
    </cacheField>
    <cacheField name="Descripción de los cambios efectuados3" numFmtId="0">
      <sharedItems containsBlank="1" longText="1"/>
    </cacheField>
    <cacheField name="Fecha de cambio4" numFmtId="164">
      <sharedItems containsNonDate="0" containsString="0" containsBlank="1"/>
    </cacheField>
    <cacheField name="Aspecto(s) que cambiaron4" numFmtId="0">
      <sharedItems containsNonDate="0" containsString="0" containsBlank="1"/>
    </cacheField>
    <cacheField name="Descripción de los cambios efectuados4" numFmtId="0">
      <sharedItems containsNonDate="0" containsString="0" containsBlank="1"/>
    </cacheField>
    <cacheField name="Fecha de cambio5" numFmtId="164">
      <sharedItems containsNonDate="0" containsString="0" containsBlank="1"/>
    </cacheField>
    <cacheField name="Aspecto(s) que cambiaron5" numFmtId="0">
      <sharedItems containsNonDate="0" containsString="0" containsBlank="1"/>
    </cacheField>
    <cacheField name="Descripción de los cambios efectuados5" numFmtId="0">
      <sharedItems containsNonDate="0" containsString="0" containsBlank="1"/>
    </cacheField>
    <cacheField name="Fecha de cambio6" numFmtId="164">
      <sharedItems containsNonDate="0" containsString="0" containsBlank="1"/>
    </cacheField>
    <cacheField name="Aspecto(s) que cambiaron6" numFmtId="0">
      <sharedItems containsNonDate="0" containsString="0" containsBlank="1"/>
    </cacheField>
    <cacheField name="Descripción de los cambios efectuados6" numFmtId="0">
      <sharedItems containsNonDate="0" containsString="0" containsBlank="1"/>
    </cacheField>
    <cacheField name="Fecha de cambio7" numFmtId="164">
      <sharedItems containsNonDate="0" containsString="0" containsBlank="1"/>
    </cacheField>
    <cacheField name="Aspecto(s) que cambiaron7" numFmtId="0">
      <sharedItems containsNonDate="0" containsString="0" containsBlank="1"/>
    </cacheField>
    <cacheField name="Descripción de los cambios efectuados7" numFmtId="0">
      <sharedItems containsNonDate="0" containsString="0" containsBlank="1"/>
    </cacheField>
    <cacheField name="Fecha de cambio8" numFmtId="164">
      <sharedItems containsNonDate="0" containsString="0" containsBlank="1"/>
    </cacheField>
    <cacheField name="Aspecto(s) que cambiaron8" numFmtId="0">
      <sharedItems containsNonDate="0" containsString="0" containsBlank="1"/>
    </cacheField>
    <cacheField name="Descripción de los cambios efectuados8" numFmtId="0">
      <sharedItems containsNonDate="0" containsString="0" containsBlank="1"/>
    </cacheField>
    <cacheField name="Fecha de cambio9" numFmtId="164">
      <sharedItems containsNonDate="0" containsString="0" containsBlank="1"/>
    </cacheField>
    <cacheField name="Aspecto(s) que cambiaron9" numFmtId="0">
      <sharedItems containsNonDate="0" containsString="0" containsBlank="1"/>
    </cacheField>
    <cacheField name="Descripción de los cambios efectuados9" numFmtId="0">
      <sharedItems containsNonDate="0" containsString="0" containsBlank="1"/>
    </cacheField>
    <cacheField name="Fecha de cambio10" numFmtId="164">
      <sharedItems containsNonDate="0" containsString="0" containsBlank="1"/>
    </cacheField>
    <cacheField name="Aspecto(s) que cambiaron10" numFmtId="0">
      <sharedItems containsNonDate="0" containsString="0" containsBlank="1"/>
    </cacheField>
    <cacheField name="Descripción de los cambios efectuados10" numFmtId="0">
      <sharedItems containsNonDate="0" containsString="0" containsBlank="1"/>
    </cacheField>
    <cacheField name="Fecha de cambio11" numFmtId="164">
      <sharedItems containsNonDate="0" containsString="0" containsBlank="1"/>
    </cacheField>
    <cacheField name="Aspecto(s) que cambiaron11" numFmtId="0">
      <sharedItems containsNonDate="0" containsString="0" containsBlank="1"/>
    </cacheField>
    <cacheField name="Descripción de los cambios efectuados11" numFmtId="0">
      <sharedItems containsNonDate="0" containsString="0" containsBlank="1"/>
    </cacheField>
    <cacheField name="Fecha de cambio12" numFmtId="164">
      <sharedItems containsNonDate="0" containsString="0" containsBlank="1"/>
    </cacheField>
    <cacheField name="Aspecto(s) que cambiaron12" numFmtId="0">
      <sharedItems containsNonDate="0" containsString="0" containsBlank="1"/>
    </cacheField>
    <cacheField name="Descripción de los cambios efectuados12" numFmtId="0">
      <sharedItems containsNonDate="0" containsString="0" containsBlank="1"/>
    </cacheField>
    <cacheField name="Blancos borrar si 54" numFmtId="0">
      <sharedItems containsString="0" containsBlank="1" containsNumber="1" containsInteger="1" minValue="27" maxValue="3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Adelantar los procesos disciplinarios en etapa de juzgamiento ordinario o verbal_x000a_Adelantar los procesos disciplinarios en etapa de segunda instancia_x000a_"/>
    <n v="260"/>
    <s v="EYADP-G155"/>
    <s v="Posibilidad de afectación económica (o presupuestal) por fallo judicial en contra de los intereses de la entidad, debido a errores (fallas o deficiencias) en el trámite de los procesos disciplinarios "/>
    <x v="0"/>
    <s v="Ejecución y administración de procesos"/>
    <s v="Oficina de Control Disciplinario Interno, Oficina Jurídica, Despacho de la Secretaría General."/>
    <s v="- Alta rotación de personal generando retrasos en la curva de aprendizaje._x000a_- No se cuenta con   equipos asignados a todos los/as servidores/as. Los equipos (su mayoría) no cuentan con los dispositivos requeridos para operar bajo las nuevas condiciones de trabajo (micrófonos, cámaras, entre otros)_x000a__x000a__x000a_- Errores (fallas o deficiencias) en la conformación del expediente disciplinario._x000a__x000a__x000a__x000a__x000a__x000a__x000a_"/>
    <s v="- Ataques informáticos a la Infraestructura de la entidad. _x000a__x000a__x000a__x000a_ _x000a__x000a__x000a__x000a__x000a_- Interactúen con las anteriores, generando posibles pérdidas de información._x000a__x000a__x000a__x000a__x000a__x000a__x000a__x000a_"/>
    <s v="- Sanciones de orden legal y pecuniaria a la entidad por indebida aplicación de la Ley 734 de 2002 o Ley 1952 de 2019, según corresponda._x000a_- Insatisfacción frente al desarrollo del proceso disciplinario de conformidad con la Ley 734 de 2002 o Ley 1952 de 2019, según corresponda._x000a_- Beneficio al sujeto disciplinable en el trámite del proceso disciplinari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Menor (2)"/>
    <s v="Menor (2)"/>
    <s v="Menor (2)"/>
    <s v="Leve (1)"/>
    <s v="Leve (1)"/>
    <s v="Menor (2)"/>
    <s v="Menor (2)"/>
    <n v="0.4"/>
    <s v="Moderado"/>
    <s v="El proceso estima que el riesgo se ubica en una zona moderado, debido a que la frecuencia con la que se realizó la actividad clave asociada al riesgo se presentó 53 veces en el último año, sin embargo, ante su materialización, podrían presentarse efectos significativos, en el pago de indemnizaciones por acciones legales en los procesos disciplinarios."/>
    <s v="- 1. El procedimiento Aplicación de la Etapa de Instrucción 4205000-PR-385, actividad 1 indica que el Auxiliar Administrativo de la Oficina de Control Disciplinario Interno, autorizado(a) por el (la) Jefe de la Oficina de Control Disciplinario Interno, cada vez que recibe una queja disciplinaria proveniente del ciudadano, de informe suscrito por servidor público u otro medio que amerite credibilidad, revisa que en el Sistema de Información Disciplinario del Distrito Capital – SID no se esté adelantando actuación disciplinaria por los mismos hechos. La(s) fuente(s) de información utilizadas es(son) la queja disciplinaria proveniente del ciudadano, de informe suscrito por servidor público u otro medio que amerite credibilidad, y el aplicativo del Sistema de Información Disciplinario del Distrito Capital – SID. En caso de evidenciar observaciones, desviaciones o diferencias, el auxiliar administrativo informa a través de correo electrónico a la Jefe de la Oficina de Control Disciplinario Interno para decidir sobre la incorporación al proceso disciplinario que corresponda y se registra en el Sistema de Información Disciplinario del Distrito Capital – SID. De lo contrario, asigna el número consecutivo al expediente, registra en el Sistema de Información Disciplinario del Distrito Capital – SID y conforma el expediente disciplinario. Tipo: Preventivo Implementación: Manual_x000a_- 2.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Preventivo Implementación: Manual_x000a_- 3.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 4. El procedimiento Aplicación de la Etapa de Juzgamiento juicio ordinario 4205000-PR-387, en su actividad 1 indica que el secretario, autorizado(a) por el(la) jefe de la Oficina Jurídica, cada vez que se recibe el expediente disciplinario revisa que contenga toda la información enunciada en el memorando remisorio, al igual que se encuentre debidamente foliado y legajado. La(s) fuente(s) de información utilizadas es(son) el expediente disciplinario. En caso de evidenciar observaciones, desviaciones o diferencias, relacionados con lo anterior, solicita a la Oficina de Control Disciplinario Interno realizar los ajustes correspondientes dejando constancia de ello en el expediente disciplinario. De lo contrario, registra el expediente disciplinario en el Sistema de Información Disciplinario del Distrito Capital - SID y en el libro de correspondencia interna, en el respectivo orden de llegada, y se informa al jefe de la Oficina Jurídica mediante correo electrónico. Tipo: Preventivo Implementación: Manual_x000a_- 5.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6.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7.El procedimiento Aplicación Segunda Instancia 4205000-PR-386, actividad 12 indica que el Asesor del Despacho - abogado sustanciador, autorizado(a) por el (la) Secretario(a) General, mensualmente verifica que las actuaciones surtidas por segunda instancia al interior del proceso disciplinario se encuentren debidamente registradas en el Sistema de Información Disciplinario del Distrito Capital - SID. La(s) fuente(s) de información utilizadas es(son) los procesos disciplinarios y el Sistema de Información Distrital Disciplinario - SID. En caso de evidenciar observaciones, desviaciones o diferencias, le indica al Auxiliar Administrativo del Despacho las acciones a tomar, quedando registradas en el acta. De lo contrario, le indica al Auxiliar Administrativo del Despacho el cumplimiento de los aspectos revisados en la reunión, quedando registradas en el acta. Tipo: Detectivo Implementación: Manual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Detectivo_x000a_- Preventivo_x000a_- Detectivo_x000a_- Detectivo_x000a_- Detectivo_x000a__x000a__x000a__x000a__x000a__x000a__x000a__x000a__x000a__x000a__x000a__x000a__x000a_"/>
    <s v="25%_x000a_25%_x000a_1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30%_x000a_40%_x000a_30%_x000a_30%_x000a_30%_x000a__x000a__x000a__x000a__x000a__x000a__x000a__x000a__x000a__x000a__x000a__x000a__x000a_"/>
    <s v="- 1 El mapa de riesgos del proceso de Control Disciplinario indica que los profesionales, Jefe de la Oficina de Control Disciplinario Interno, Jefe de la Oficina Jurídica y/o Asesor del Despacho de la Secretaría General, autorizado(a) por el Manual Específico de Funciones y Competencias Laborales y el líder de este proceso, cada vez que se identifique la materialización del riesgo, proyecta y suscribe la decisión que subsane la falla o error presentado. Tipo: Correctivo Implementación: Manual_x000a_- 2 El mapa de riesgos del proceso de Control Disciplinario indica que el Jefe de la Oficina de Control Disciplinario Interno, Jefe de la Oficina Jurídica y/o Asesor del Despacho de la Secretaría General, autorizado(a) por el Manual Específico de Funciones y Competencias Laborales, cada vez que se identifique la materialización del riesgo, envía comunicación a la Oficina Jurídica con el fin de analizar si hay lugar a iniciar alguna acción judicial en contra del funcionario que eventualmente haya dado lugar al fallo que condenó a la Entidad.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1116959999999999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_x000a_- Analizar la falla o error presentado (causas y consecuencias)._x000a_- Proyectar y suscribir la decisión que subsane la falla o error presentado._x000a_- Comunicar a la Oficina Jurídica con el fin de analizar si hay lugar a iniciar alguna acción judicial en contra del funcionario que eventualmente haya dado lugar al fallo que condenó a la Entidad._x000a__x000a__x000a__x000a__x000a__x000a_- Actualizar el riesgo Posibilidad de afectación económica (o presupuestal) por fallo judicial en contra de los intereses de la entidad, debido a errores (fallas o deficiencias) en el trámite de los procesos disciplinarios "/>
    <s v="- Oficina de Control Disciplinario Interno, Oficina Jurídica, Despacho de la Secretaría General._x000a_- Profesionales, Jefe Oficina de Control Disciplinario Interno, Jefe Oficina Jurídica y/o Asesor del Despacho de la Secretaría General._x000a_- Profesionales, Jefe Oficina de Control Disciplinario Interno, Jefe Oficina Jurídica y/o Asesor del Despacho de la Secretaría General._x000a_- Jefe de la Oficina de Control Disciplinario Interno, Jefe de la Oficina Jurídica y/o Asesor del Despacho de la Secretaría General._x000a__x000a__x000a__x000a__x000a__x000a_- Oficina de Control Disciplinario Interno, Oficina Jurídica, Despacho de la Secretaría General."/>
    <s v="- Reporte de monitoreo indicando la materialización del riesgo de Posibilidad de afectación económica (o presupuestal) por fallo judicial en contra de los intereses de la entidad, debido a errores (fallas o deficiencias) en el trámite de los procesos disciplinarios _x000a_- Acta de reunión con el análisis y plan de acción a seguir para subsanar el correspondiente error._x000a_- Auto o decisión subsanando el error y/o falla procedimental._x000a_- Memorando comunicando a la Oficina Jurídica._x000a__x000a__x000a__x000a__x000a__x000a_- Riesgo de Posibilidad de afectación económica (o presupuestal) por fallo judicial en contra de los intereses de la entidad, debido a errores (fallas o deficiencias) en el trámite de los procesos disciplinarios , actualizado."/>
    <d v="2023-11-24T00:00:00"/>
    <s v="_x000a_Análisis antes de controles_x000a_Establecimiento de controles_x000a__x000a_"/>
    <s v="Se actualiza el número de veces de ejecución de la actividad clave asociada al riesgo para la última vigencia, desde el 1 de enero al 22 de noviembre de 2023._x000a_Se eliminan los controles asociados al Proceso Disciplinario Verbal” Código 2210113-PR-008, Versión 012."/>
    <d v="2024-06-19T00:00:00"/>
    <s v="_x000a_Análisis antes de controles_x000a_Establecimiento de controles_x000a__x000a_"/>
    <s v="Se eliminan los controles asociados al Proceso Disciplinario Ordinario Código 2210113-PR-007, Versión 014._x000a_( Radicado 3-2024-15880 del 19 de junio de 2024.)"/>
    <m/>
    <m/>
    <m/>
    <m/>
    <m/>
    <m/>
    <m/>
    <m/>
    <m/>
    <m/>
    <m/>
    <m/>
    <m/>
    <m/>
    <m/>
    <m/>
    <m/>
    <m/>
    <m/>
    <m/>
    <m/>
    <m/>
    <m/>
    <m/>
    <m/>
    <m/>
    <m/>
    <m/>
    <m/>
    <m/>
  </r>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
    <n v="263"/>
    <s v="EYADP-G158"/>
    <s v="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x v="0"/>
    <s v="Ejecución y administración de procesos"/>
    <s v="Oficina de Control Disciplinario Interno."/>
    <s v="- Alta rotación de personal generando retrasos en la curva de aprendizaje._x000a_- Dificultades en la transferencia de conocimiento entre los servidores que se vinculan y retiran de la entidad._x000a_- Los expedientes no cuentan con la custodia adecuada y/o descuido de los/as servidores/as en el manejo de información reservada._x000a__x000a__x000a__x000a__x000a__x000a__x000a_"/>
    <s v="- Ataques informáticos a la Infraestructura de la entidad. _x000a__x000a__x000a__x000a_ _x000a__x000a__x000a__x000a_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Daño a la imagen reputacional de la entidad por incumplimiento a los lineamientos fijados por la Constitución Política, el Código Único Disciplinario y el Código General Disciplinario._x000a_- Investigaciones disciplinarias por violación a la reserva sumarial_x000a_- Posible violación al principio de independencia de la autoridad disciplinaria, por eventual injerencia de tercer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Leve (1)"/>
    <s v="Leve (1)"/>
    <s v="Leve (1)"/>
    <s v="Leve (1)"/>
    <s v="Leve (1)"/>
    <s v="Leve (1)"/>
    <s v="Leve (1)"/>
    <n v="0.2"/>
    <s v="Moderado"/>
    <s v="El proceso estima que el riesgo se ubica en una zona moderado, debido a que la frecuencia con la que se realizó la actividad clave asociada al riesgo se presentó 53 veces en el último año, sin embargo, ante su materialización, podrían presentarse efectos significativos, en la imagen de la Entidad a nivel local."/>
    <s v="- 1.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 2.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en contra del funcionario que reveló la información reservada. Tipo: Correctivo Implementación: Manual_x000a_- 2 El mapa de riesgos del proceso de Control Disciplinario indica que el Jefe de la Oficina de Control Disciplinario Interno, autorizado(a) por el Manual Específico de Funciones y Competencias Laborales, cada vez que se identifique la materialización del riesgo, reasigna el expediente disciplinario a otro profesional de la Oficina de Control Disciplinario Interno, con el fin de continuar con el proces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Leve (1)"/>
    <n v="0.11250000000000002"/>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Disciplinario Interno, con el fin de continuar con el proceso._x000a__x000a__x000a__x000a__x000a__x000a__x000a_- Actualizar el riesgo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s v="- Oficina de Control Disciplinario Interno._x000a_- Jefe de la Oficina de Control Disciplinario Interno_x000a_- Jefe de la Oficina de Control Disciplinario Interno_x000a__x000a__x000a__x000a__x000a__x000a__x000a_- Oficina de Control Disciplinario Interno."/>
    <s v="- Reporte de monitoreo indicando la materialización del riesg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_x000a_- Auto de indagación previa o investigación disciplinaria en contra del funcionario que reveló la información reservada._x000a_- Acta de reparto reasignando el expediente disciplinario a otro profesional._x000a__x000a__x000a__x000a__x000a__x000a__x000a_- Riesg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actualizado."/>
    <d v="2023-11-24T00:00:00"/>
    <s v="_x000a_Análisis antes de controles_x000a_Establecimiento de controles_x000a__x000a_"/>
    <s v="Se actualiza el número de veces de ejecución de la actividad clave asociada al riesgo para la última vigencia, desde el 1 de enero al 22 de noviembre de 2023._x000a_Se eliminan los controles asociados al Proceso Disciplinario Verbal” Código 2210113-PR-008, Versión 012."/>
    <d v="2024-06-27T00:00:00"/>
    <s v="_x000a__x000a_Establecimiento de controles_x000a_Evaluación de controles_x000a_Tratamiento del riesgo"/>
    <s v="Se eliminan los controles asociados al Proceso Disciplinario Ordinario Código 2210113-PR-007, Versión 014._x000a_( Radicado 3-2024-15880 del 19 de junio de 2024.)"/>
    <m/>
    <m/>
    <m/>
    <m/>
    <m/>
    <m/>
    <m/>
    <m/>
    <m/>
    <m/>
    <m/>
    <m/>
    <m/>
    <m/>
    <m/>
    <m/>
    <m/>
    <m/>
    <m/>
    <m/>
    <m/>
    <m/>
    <m/>
    <m/>
    <m/>
    <m/>
    <m/>
    <m/>
    <m/>
    <m/>
  </r>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Adelantar los procesos disciplinarios en etapa de juzgamiento ordinario o verbal_x000a_Adelantar los procesos disciplinarios en etapa de segunda instancia_x000a_"/>
    <s v="Adelantar los procesos disciplinarios en etapa de instrucción_x000a_Adelantar los procesos disciplinarios en etapa de juzgamiento ordinario o verbal_x000a_Adelantar los procesos disciplinarios en etapa de segunda instancia_x000a_"/>
    <s v="EYADP-C013"/>
    <s v="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x v="1"/>
    <s v="Ejecución y administración de procesos"/>
    <s v="Oficina de Control Disciplinario Interno, Oficina Jurídica y Despacho de la Secretaría General."/>
    <s v="- Alta rotación de personal generando retrasos en la curva de aprendizaje._x000a_- Dificultades en la transferencia de conocimiento entre los servidores que se vinculan y retiran de la entidad._x000a_- Presentarse una situación de conflicto de interés y no manifestarlo._x000a__x000a__x000a__x000a__x000a__x000a__x000a_"/>
    <s v="-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_x000a_"/>
    <s v="- Configuración y decretto de la prescripción y/o caducidad de la acción disciplinaria._x000a_- Daño a la imagen reputacional por impunidad disciplinaria._x000a_- Investigación disciplinaria por parte de un ente de control que corresponda por eventual impunidad disciplinaria.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Leve (1)"/>
    <s v="Moderado (3)"/>
    <s v="Moderado (3)"/>
    <s v="Leve (1)"/>
    <s v="Menor (2)"/>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Preventivo Implementación: Manual_x000a_- 2.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 3.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4.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5.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6.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Detectivo_x000a_- Preventivo_x000a_- Detectivo_x000a_- Preventivo_x000a_- Detectivo_x000a__x000a__x000a__x000a__x000a__x000a__x000a__x000a__x000a__x000a__x000a__x000a__x000a__x000a_"/>
    <s v="25%_x000a_15%_x000a_2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30%_x000a_40%_x000a_30%_x000a_40%_x000a_30%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pertinentes en contra del funcionario que dio lugar a la configuración de la prescripción y/o caducidad. Tipo: Correctivo Implementación: Manual_x000a_- 2 El mapa de riesgos del proceso de Control Disciplinario indica que el Jefe de la Oficina de Control Disciplinario Interno, Jefe de la Oficina Jurídica y/o Despacho de la Secretaría General, según corresponda, autorizado(a) por el Manual Específico de Funciones y Competencias Laborales, cada vez que se identifique la materialización del riesgo, reasigna el expediente disciplinario a otro profesional de la Oficina de Control Disciplinario Interno, Oficina Jurídica y/o Despacho de la Secretaría General, con el fin de tramitar las actuaciones derivadas de la declaratoria de prescripción y/o caducidad.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4817599999999995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e implementar una estrategia de divulgación, en materia preventiva disciplinaria, dirigida a los funcionarios y colaboradores de la Secretaría General._x000a__x000a_- Realizar informes cuatrimestrales sobre acciones preventivas y materialización de riesgos de corrupción, que contengan los riesgos de esta naturaleza susceptibles de materializarse o presentados, así como las denuncias de posibles actos de corrupción recibidas en el periodo._x000a__x000a__x000a__x000a__x000a__x000a__x000a__x000a__x000a__x000a__x000a__x000a__x000a__x000a__x000a__x000a__x000a__x000a_"/>
    <s v="_x000a__x000a__x000a__x000a__x000a__x000a__x000a__x000a_'- Jefe de la Oficina de Control Disciplinario Intern_x000a__x000a__x000a_- Jefe de la Oficina de Control Disciplinario Interno_x000a__x000a__x000a__x000a__x000a__x000a__x000a__x000a__x000a__x000a__x000a__x000a__x000a__x000a__x000a__x000a__x000a__x000a_"/>
    <s v="_x000a__x000a__x000a__x000a__x000a__x000a__x000a__x000a_-PA240-031-01_x000a__x000a__x000a_-PA240-031-02"/>
    <s v="_x000a__x000a__x000a__x000a__x000a__x000a__x000a__x000a_-953_x000a__x000a__x000a_-954"/>
    <s v="_x000a__x000a__x000a__x000a__x000a__x000a__x000a__x000a_'01/02/2024_x000a__x000a__x000a_01/04/2024_x000a__x000a__x000a_"/>
    <s v="_x000a__x000a__x000a__x000a__x000a__x000a__x000a__x000a_'30/11/2024_x000a__x000a__x000a_31/12/2024"/>
    <s v="- Reportar el presunto hech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l operador disciplinario, y a la Oficina Asesora de Planeación en el informe de monitoreo en caso que tenga fallo._x000a_- Adelantar las actuaciones disciplinarias pertinentes en contra del funcionario que dio lugar a la configuración de la prescripción y/o caducidad._x000a_- Reasignar el expediente disciplinario a otro profesional de la Oficina de Control Disciplinario Interno, Oficina Jurídica o Despacho de la Secretaría General, según corresponda, con el fin de tramitar las actuaciones derivadas de la declaratoria de prescripción y/o caducidad._x000a__x000a__x000a__x000a__x000a__x000a__x000a_- Actualizar el riesgo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s v="- Oficina de Control Disciplinario Interno, Oficina Jurídica y Despacho de la Secretaría General._x000a_- Jefe Oficina de Control Disciplinario Interno._x000a_- Jefe de la Oficina de Control Disciplinario Interno, Jefe de la Oficina Jurídica y/o Despacho de la Secretaría General._x000a__x000a__x000a__x000a__x000a__x000a__x000a_- Oficina de Control Disciplinario Interno, Oficina Jurídica y Despacho de la Secretaría General."/>
    <s v="- Notificación realizada del presunto hech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l operador disciplinario, y reporte de monitoreo a la Oficina Asesora de Planeación en caso que el riesgo tenga fallo definitivo._x000a_- Investigación disciplinaria en contra del funcionario que dio lugar a la configuración de la prescripción y/o caducidad._x000a_- Acta de reparto reasignando el expediente disciplinario a otro profesional, autos y comunicaciones de las actuaciones derivadas de la declaratoria de prescripción y/o caducidad._x000a__x000a__x000a__x000a__x000a__x000a__x000a_- Riesg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ctualizado."/>
    <d v="2023-11-24T00:00:00"/>
    <s v="_x000a__x000a_Establecimiento de controles_x000a__x000a_Tratamiento del riesgo"/>
    <s v="Se eliminan los controles asociados al Proceso Disciplinario Verbal” Código 2210113-PR-008, Versión 012._x000a_Se formulan acciones de Tratamiento a 2024"/>
    <d v="2024-06-27T00:00:00"/>
    <s v="_x000a__x000a_Establecimiento de controles_x000a_Evaluación de controles_x000a_Tratamiento del riesgo"/>
    <s v="Se eliminan los controles asociados al Proceso Disciplinario Ordinario Código 2210113-PR-007, Versión 014._x000a_( Radicado 3-2024-15880 del 19 de junio de 2024.)"/>
    <m/>
    <m/>
    <m/>
    <m/>
    <m/>
    <m/>
    <m/>
    <m/>
    <m/>
    <m/>
    <m/>
    <m/>
    <m/>
    <m/>
    <m/>
    <m/>
    <m/>
    <m/>
    <m/>
    <m/>
    <m/>
    <m/>
    <m/>
    <m/>
    <m/>
    <m/>
    <m/>
    <m/>
    <m/>
    <m/>
  </r>
  <r>
    <x v="1"/>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implementar y realizar seguimiento a la Plataforma Estratégica, al Plan Estratégico Institucional, Plan de Acción Institucional, Plan Anticorrupción y de Atención al Ciudadano, Plan Institucional de Participación Ciudadana, Plan Estratégico de Tecnologías de la Información y las Comunicaciones y Plan Estratégico Sectorial_x000a_Gestionar las políticas públicas distritales de competencia de la Secretaría General_x000a_Formular y realizar seguimiento a proyectos de inversión de la Secretaría General_x000a_Gestionar el presupuesto de inversión_x000a__x000a_Fase (actividad): Diseñar e implementar una estrategia para el monitoreo del cumplimiento de las metas del Plan Distrital de Desarrollo y las acciones de políticas públicas distritales a cargo de la Entidad."/>
    <n v="252"/>
    <s v="EYADP-G150"/>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s v="Oficina Asesora de Planeación_x000a_Oficina de Tecnologías de la Información y las Comunicaciones"/>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Baja (2)"/>
    <n v="0.4"/>
    <s v="Mayor (4)"/>
    <s v="Moderado (3)"/>
    <s v="Mayor (4)"/>
    <s v="Moderado (3)"/>
    <s v="Moderado (3)"/>
    <s v="Mayor (4)"/>
    <s v="Mayor (4)"/>
    <n v="0.8"/>
    <s v="Alto"/>
    <s v="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La valoración antes de controles es alta."/>
    <s v="- 1 El procedimiento formulación y seguimiento al plan de acción institucional (4202000-PR-182), actividad 7, indica que Los profesionales Oficina Asesora de Planeación, autorizado(a) por Jefe de la Oficina Asesora de Planeación, trimestralmente o según la necesidad verifican la consistencia de la información para el reporte del plan de acción institucional de acuerdo con la normatividad vigente. La(s) fuente(s) de información utilizadas es(son) el seguimiento a los componentes del plan de acción institucional. En caso de evidenciar observaciones, desviaciones o diferencias los profesionales responsables de los diferentes componentes deberán verificar, en su fuente primaria de información y realizar el respectivo ajuste en el Documento de seguimiento al plan de acción institucional. De lo contrario, se publica el seguimiento del Plan de acción institucional en la página web, dejando evidencia mediante correo electrónico de revisión del plan por parte del jefe de la Oficina Asesora de Planeación. Tipo: Preventivo Implementación: Manual_x000a_- 2 El procedimiento modificaciones al presupuesto de los proyectos de inversión (4202000-PR-365), actividad 2, indica que el profesional de la Oficina Asesora de Planeación, autorizado(a) por  el (la)    Jefe    de    la    Oficina    asesora    de Planeación, cada vez que el proyecto de inversión solicita una modificación presupuestal, revisa si esta cumple con el diligenciamiento de los formatos establecidos y sus respectivos soportes. Las fuentes de información utilizadas son el Plan Anual de Adquisiciones y el Sistema Bogdata o el que haga sus veces. En caso de evidenciar observaciones, desviaciones o diferencias, se remite memorando de devolución, al Gerente del proyecto, para corrección. De lo contrario, se procede a continuar con el trámite de la modificación según la naturaleza de la solicitud:_x000a_• Modificación presupuestal interna: se proyecta memorando de viabilidad para la Subdirección Financiera con copia al Gerente de proyecto y se continúa con la actividad Nro. 3._x000a_• Modificación presupuestal entre proyectos de inversión: continúa con la actividad Nro. 7 _x000a_• Modificación presupuestal para realizar el pago de Pasivos exigibles: se continua con la actividad Nro. 13._x000a_Tipo: Preventivo Implementación: Manual._x000a_- 3 El procedimiento formulación, programación y seguimiento a los proyectos de inversión (4202000-PR-348) actividad 19, indica que Los profesionales de la Oficina Asesora de Planeación, autorizado(a) por Jefe Oficina Asesora de Planeación, De acuerdo con el cronograma establecido verifican la información cuantitativa, cualitativa y los soportes registrados en el FT-1006 de Programación y seguimiento a metas e indicadores del plan de desarrollo. La(s) fuente(s) de información utilizadas es(son) Soportes de cumplimiento remitidos por los proyectos, las herramientas presupuestales, hoja de programación y reporte del formato FT 1006. En caso de evidenciar observaciones, desviaciones o diferencias, se remiten a la(lo)/s gerente/s y profesionales responsables del seguimiento del proyecto de inversión a través de correo electrónico y regresa a la actividad ID 18 Reportar seguimiento del proyecto de invesrsión, de lo contrario remite memorando de retroalimentación al reporte, generan la versión consolidada de la cadena de valor de cierre de mes y continua con la actividad ID 20. Tipo: Preventivo Implementación: Manual_x000a_- 4. El procedimiento Gestión de políticas públicas distritales de competencia de la Secretaría General (4202000-PR-370) actividad 22 indica que profesionales de la Oficina Asesora de Planeación, autorizado(a) por Jefe Oficina Asesora de Planeación, Trimestralmente, revisan el reporte de seguimiento al Plan de acción de la Política Pública y realizan la retroalimentación respectiva. Las fuentes de información utilizadas son lo programado en el Plan de Acción de la Política Pública y las orientaciones establecidas por la Secretaría Distrital de Planeación. En caso de evidenciar observaciones, desviaciones o diferencias, las registra en el campo de retroalimentación del instrumento de seguimiento para que la dependencia líder realice los ajustes requeridos y los remita a la Oficina Asesora de Planeación, a través de Correo electrónico; queda como evidencia el Correo electrónico remisorio de la retroalimentación y la Evidencia de Reunión (4211000-FT-449) e instrumento de reporte de seguimiento al Plan de Acción de la Política Pública. De lo contrario, se entiende conforme el reporte y pasa a la actividad 23 “Remitir el reporte de seguimiento al Plan de Acción de la Política Pública”. Detectivo Implementación: Manual_x000a__x000a__x000a_- _x000a_5 El procedimiento Elaboración y Seguimiento del Plan Estratégico de TI basado en la arquitectura empresarial (4204000-PR-116) PC#13  (Reportar avances a la Ejecución iniciativas PETI) indica que El Gestor técnico y/o funcional, autorizado(a) por el manual de funciones, trimestralmente verifica el avance en la ejecución de los planes e iniciativas con componente TI definidos en el PETI y registra esta información en el formato seguimiento trimestral PETI. La(s) fuente(s) de información utilizadas es(son) 4204000-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se remite el formato de seguimiento trimestral mediante memorando electrónico a la Oficina TIC. Tipo: Detectivo Implementación: Manual_x000a__x000a_- 6 El procedimiento Elaboración y Seguimiento del Plan Estratégico de TI basado en la arquitectura empresarial (4204000-PR-116) PC#14  (Evaluar la ejecución del PETI) indica que El Profesional designado por la Oficina TIC, autorizado(a) por  jefe de la Oficina de Tecnologías de la información y las comunicaciones, trimestralmente verifica el registro de avance del PETI. La(s) fuente(s) de información utilizadas es(son) Formato Seguimiento Trimestral PETI 4204000-FT-1138, 420400-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 De lo contrario, el profesional designado por la Oficina TIC solicita la publicación del seguimiento en la página web de la Secretaría General, conforme al procedimiento 4204000-PR-359 “Publicación de Información en los Portales y Micrositios Web de la Secretaría General.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Detectivo_x000a_- Detectivo_x000a_- Detectivo_x000a__x000a__x000a__x000a__x000a__x000a__x000a__x000a__x000a__x000a__x000a__x000a__x000a__x000a_"/>
    <s v="25%_x000a_25%_x000a_25%_x000a_1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30%_x000a_30%_x000a_30%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96352E-2"/>
    <s v="Menor (2)"/>
    <n v="0.33750000000000002"/>
    <s v="Bajo"/>
    <s v="Se determina la probabilidad de ocurrencia de este riesgo como  &quot;muy baja&quot;, teniendo en cuenta que se definieron 6 controles (3 preventivos) (3 detectivos)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Presentar los  avances en la ejecución de la planeación institucional y presupuestal al Comité Institucional de Gestión y Desempeño_x000a__x000a__x000a__x000a__x000a__x000a_- Actualizar el riesgo Posibilidad de afectación económica (o presupuestal) por decisión (sanción) de un organismo de control u otra entidad, debido a incumplimiento parcial de compromisos en la ejecución de la planeación institucional y la ejecución presupuestal"/>
    <s v="- Oficina Asesora de Planeación_x000a_Oficina de Tecnologías de la Información y las Comunicaciones_x000a_- Jefe Oficina Asesora de Planeación_x000a_- Los profesionales de la  Oficina Asesora de Planeación_x000a_- Jefe Oficina Asesora de Planeación_x000a__x000a__x000a__x000a__x000a__x000a_- Oficina Asesora de Planeación_x000a_Oficina de Tecnologías de la Información y las Comunicaciones"/>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Riesgo de Posibilidad de afectación económica (o presupuestal) por decisión (sanción) de un organismo de control u otra entidad, debido a incumplimiento parcial de compromisos en la ejecución de la planeación institucional y la ejecución presupuestal, actualizado."/>
    <d v="2023-12-15T00:00:00"/>
    <s v="_x000a__x000a_Establecimiento de controles_x000a__x000a_"/>
    <s v="Se ajustó el control asociado al procedimiento 4202000-PR-370 Gestión de políticas públicas distritales de competencia de la Secretaría General, teniendo en cuenta que el procedimiento se actualizó."/>
    <d v="2024-06-06T00:00:00"/>
    <s v="_x000a__x000a_Establecimiento de controles_x000a__x000a_"/>
    <s v="Se ajustaron controles de acuerdo con la actualización de los procedimientos: _x000a_Formulación y seguimiento al plan de acción institucional (4202000-PR-182)_x000a_Modificaciones al presupuesto de los proyectos de inversión (4202000-PR-365)_x000a_Formulación, programación y seguimiento a los proyectos de inversión (4202000-PR-348)_x000a_Gestión de políticas públicas distritales de competencia de la Secretaría General (4202000-PR-370)_x000a_Se retiraron controles relacionados con los procedimientos: _x000a_Elaboración e implementación del plan institucional de participación ciudadana (4202000-PR-378), teniendo en cuenta que en el Plan de Acción Institucional se contemplan acciones de participación ciudadana._x000a_Elaboración y Seguimiento del Plan Estratégico de TI basado en la arquitectura empresarial (4204000-PR-116), teniendo en cuenta que los controles corresponden a formulación y no a ejecución._x000a_Gestión de políticas públicas distritales de competencia de la Secretaría General (4202000-PR-370), teniendo en cuenta que el control corresponde a formulación y no a ejecución."/>
    <m/>
    <m/>
    <m/>
    <m/>
    <m/>
    <m/>
    <m/>
    <m/>
    <m/>
    <m/>
    <m/>
    <m/>
    <m/>
    <m/>
    <m/>
    <m/>
    <m/>
    <m/>
    <m/>
    <m/>
    <m/>
    <m/>
    <m/>
    <m/>
    <m/>
    <m/>
    <m/>
    <m/>
    <m/>
    <m/>
  </r>
  <r>
    <x v="1"/>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implementar y realizar seguimiento a la Plataforma Estratégica, al Plan Estratégico Institucional, Plan de Acción Institucional, Plan Anticorrupción y de Atención al Ciudadano, Plan Institucional de Participación Ciudadana, Plan Estratégico de Tecnologías de la Información y las Comunicaciones y Plan Estratégico Sectorial_x000a_Gestionar las políticas públicas distritales de competencia de la Secretaría General_x000a_Formular y realizar seguimiento a proyectos de inversión de la Secretaría General_x000a_Gestionar el presupuesto de inversión_x000a__x000a_Fase (actividad): Diseñar e implementar una estrategia para el monitoreo del cumplimiento de las metas del Plan Distrital de Desarrollo y las acciones de políticas públicas distritales a cargo de la Entidad."/>
    <n v="253"/>
    <s v="EYADP-G151"/>
    <s v="Posibilidad de afectación reputacional por pérdida de credibilidad de los grupos de valor y partes interesadas, debido a errores fallas o deficiencias  en  la formulación y actualización de la planeación institucional"/>
    <x v="0"/>
    <s v="Ejecución y administración de procesos"/>
    <s v="Oficina Asesora de Planeación_x000a_Oficina de Tecnologías de la Información y las Comunicaciones"/>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Baja (2)"/>
    <n v="0.4"/>
    <s v="Mayor (4)"/>
    <s v="Moderado (3)"/>
    <s v="Mayor (4)"/>
    <s v="Moderado (3)"/>
    <s v="Mayor (4)"/>
    <s v="Mayor (4)"/>
    <s v="Mayor (4)"/>
    <n v="0.8"/>
    <s v="Alto"/>
    <s v="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formulación y seguimiento al plan de acción institucional (4202000-PR-182), actividad 3, indica que los profesionales de la Oficina Asesora de Planeación , autorizado(a) por el (la)    Jefe    de    la    Oficina    asesora    de Planeación, anualmente o según la necesidad verifica si la propuesta del plan institucional cumple con las orientaciones, los lineamientos y la normativa aplicable (en cada uno de sus componentes). La(s) fuente(s) de información utilizadas es(son) la propuesta del plan institucional. En caso de evidenciar observaciones, desviaciones o diferencias, los profesionales responsables de los diferentes componentes deberán verificar en su fuente primaria de información y realizar el respectivo ajuste en la Matriz propuesta del plan de acción institucional. De lo contrario, Pasa a la siguiente actividad &quot;Disponer para consulta el Plan de acción institucional (preliminar) y recibir los aportes u observaciones, dejando evidencia de reunión FT 4211000-449 o correo electrónico de revisión del plan por parte del jefe de la Oficina Asesora de Planeación. Tipo: Preventivo Implementación: Manual_x000a_- 2 El procedimiento anteproyecto de presupuesto (42020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 De lo contrario, continua con la actividad consolidar la información del anteproyecto de presupuesto Queda como evidencia los correos electrónicos de solicitud de ajustes o la justificación técnica, legal y financiera (4202000-FT-1197) y los documentos soporte para la formulación de anteproyecto de presupuesto. Tipo: Preventivo Implementación: Manual_x000a_- 3 El procedimiento formulación, programación y seguimiento a los proyectos de inversión (4202000-PR-348) actividad 4, indica que, Los profesionales de la Oficina Asesora de Planeación, autorizado(a) por Jefe Oficina Asesora de Planeación, cada 4 años o según necesidad (en caso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de la Secretaría Distrital de Planeación y la oficina Asesora de Planeación. La(s) fuente(s) de información utilizadas es(son) el plan de desarrollo vigente y las orientaciones metodológicas emitidas por la Secretaría Distrital de Planeación y la Oficina Asesora de Planeación. En caso de evidenciar observaciones, desviaciones o diferencias, se remiten a la/s dependencia/s que formulan el proyecto de inversión mediante correo electrónico y regresa a la actividad del ID 2 &quot;Diligenciar los instrumentos para la formulación de proyectos de inversión&quot;. De lo contrario, se remite correo electrónico informando del registro a realizar de los proyectos de inversión, y continúa con la actividad del ID 5 &quot;Viabilizar el proyecto de inversión en el sistema respectivo y enviar las fichas a los gerentes&quot;. Se registra el proyecto de inversión en las herramientas dispuestas por la Secretaría Distrital de Planeación. Tipo: Preventivo Implementación: Manual_x000a_- 4 El procedimiento formulación, programación y seguimiento a los proyectos de inversión (4202000-PR-348) actividad 10, indica que Los profesionales de la Oficina Asesora de Planeación, autorizado(a) por el (la) Jefe de la Oficina asesora de Planeación, cada vez que se requiera durante la formulación del proyecto de inversión verifican la coherencia entre formatos diligenciados y la información registrada en la(s) fuente(s) de información utilizadas es(son) Fichas de proyecto de inversión de los sistemas de nivel Distrital y Nacional y el Plan Distrital de Desarrollo. En caso de evidenciar observaciones, desviaciones o diferencias, se remiten a la/s dependencia/s que formulan el proyecto de inversión a través de correo electrónico con la matriz de verificación de hojas de vida del proyecto de inversión y se regresa a la actividad ID. 8 de este procedimiento &quot;Elaborar las hojas de vida de metas e indicadores del proyecto de inversión&quot; . De lo contrario, remite memorando de respuesta a la radicación de las hojas de vida de metas o indicadores, y continúa con la actividad del ID 11 &quot;Revisar, actualizar y socializar la metodología para la programación y seguimiento de los proyectos de inversión para la vigencia&quot;. Tipo: Detectivo Implementación: Manual_x000a_- 5 El procedimiento formulación, programación y seguimiento a los proyectos de inversión (4202000-PR-348) actividad 13, indica que Los profesionales de la Oficina Asesora de Planeación, autorizado(a) por el (la) Jefe de la Oficina asesora de Planeación, cada año en el marco de la programación del plan de acción verifican que la programación de la vigencia sea coherente con los criterios establecidos por la oficina asesora de planeación. La(s) fuente(s) de información utilizadas es(son) Fichas del proyecto de inversión, Plan de desarrollo vigente, Fichas de hoja de vida de metas e indicadores. En caso de evidenciar observaciones, desviaciones o diferencias, se remiten a la/s dependencia/s que formulan el proyecto de inversión a través de correo electrónico y se regresa a la actividad No. 12 de este procedimiento &quot;Elaborar y remitir la programación&quot;. De lo contrario, remite memorando de respuesta a la radicación de la programación, y continúa con la actividad del ID 14 &quot;Elaborar y enviar cronograma de seguimiento y monitoreo a los proyectos de inversión&quot;. Detectivo Implementación: Manual_x000a_- 6 El procedimiento Gestión de políticas públicas Distritales de competencia de la Secretaria General (4202000-PR-370), actividad 3 indica que los Profesionales de la Oficina Asesora de Planeación, autorizado(a) por el (la) Jefe Oficina Asesora de Planeación, cada vez que se requiera revisar que la propuesta de estructuración de Política Pública cumpla con los requisitos técnicos y normativos definidos por la Secretaría Distrital de Planeación. Las fuentes de información utilizadas son la propuesta de estructuración de la política pública y los requisitos técnicos y normativos definidos por la Secretaría Distrital de Planeación. En caso de evidenciar observaciones, desviaciones o diferencias, la devuelve a la dependencia que liderará la política pública para que se realicen los ajustes necesarios y regresa a la actividad 2 &quot;Elaborar la Propuesta de Estructuración de Política Pública, resultado de la Fase Preparatoria&quot;. De lo contrario, si la propuesta cumple con los requisitos y es metodología CONPES pasa a la actividad 4. Y si es por Decreto pasa a la actividad 6. Queda como evidencia el correo electrónico con viabilidad o solicitud de ajustes y la Propuesta de Estructuración de Política Pública revisada. Preventivo Implementación: Manual_x000a__x000a__x000a_- 7 El procedimiento Elaboración y Seguimiento del Plan Estratégico de TI basado en la arquitectura empresarial (4204000-PR-116) PC#5 (Presentar y aprobar avances de las actividades primera y segunda fase de construcción de PETI ) indica que El Jefe de la Oficina de Tecnologías de la Información y las Comunicaciones y el Jefe de la Oficina Asesora de Planeación, autorizado(a) por el manual de funciones, Cada vez que se actualice la Primera (I) y segunda (II) fase del PETI verifica que la información de las fases I y II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 Tipo: Preventivo Implementación: Manual_x000a_- _x000a_8 El procedimiento Elaboración y Seguimiento del Plan Estratégico de TI basado en la arquitectura empresarial (4204000-PR-116) PC#7 (Presentar y aprobar avances de las actividades tercera y cuarta fase de construcción de PETI ) indica que El Jefe de la Oficina de Tecnologías de la Información y las Comunicaciones, autorizado(a) por el manual de funciones, Cada vez que se actualice la Tercera (III) y Cuarta (IV) fase del PETI verifica que la información de las fases III y IV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 Tipo: Preventivo Implementación: Manual_x000a__x000a_- 9 El procedimiento Elaboración y Seguimiento del Plan Estratégico de TI basado en la arquitectura empresarial (4204000-PR-116) PC#9 (Presentar y aprobar documento PETI) indica que El Comité Institucional de Gestión y desempeño, autorizado(a) por el manual de funciones, Cada vez que se actualice el PETI verifica que la información que contiene el documento PETI se encuentre alineada con la Estrategia y planes de la Entidad. La(s) fuente(s) de información utilizadas es(son) Plan Estratégico, Plan de Desarrollo Distrital, Modelo de Operación, 420400-OT-043 Plan Estratégico de Tecnologías de la Inform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 Tipo: Preventivo Implementación: _x000a__x000a__x000a__x000a__x000a__x000a__x000a__x000a__x000a__x000a__x000a_"/>
    <s v="- Documentado_x000a_- Documentado_x000a_- Documentado_x000a_- Documentado_x000a_- Documentado_x000a_- Documentado_x000a_- Documentado_x000a_- Documentado_x000a_- Documentado_x000a__x000a__x000a__x000a__x000a__x000a__x000a__x000a__x000a__x000a__x000a_"/>
    <s v="- Continua_x000a_- Continua_x000a_- Continua_x000a_- Continua_x000a_- Continua_x000a_- Continua_x000a_- Continua_x000a_- Continua_x000a_- Continua_x000a__x000a__x000a__x000a__x000a__x000a__x000a__x000a__x000a__x000a__x000a_"/>
    <s v="- Con registro_x000a_- Con registro_x000a_- Con registro_x000a_- Con registro_x000a_- Con registro_x000a_- Con registro_x000a_- Con registro_x000a_- Con registro_x000a_- Con registro_x000a__x000a__x000a__x000a__x000a__x000a__x000a__x000a__x000a__x000a__x000a_"/>
    <s v="- Preventivo_x000a_- Preventivo_x000a_- Preventivo_x000a_- Detectivo_x000a_- Detectivo_x000a_- Preventivo_x000a_- Preventivo_x000a_- Preventivo_x000a_- Preventivo_x000a__x000a__x000a__x000a__x000a__x000a__x000a__x000a__x000a__x000a__x000a_"/>
    <s v="25%_x000a_25%_x000a_25%_x000a_15%_x000a_15%_x000a_25%_x000a_25%_x000a_25%_x000a_25%_x000a__x000a__x000a__x000a__x000a__x000a__x000a__x000a__x000a__x000a__x000a_"/>
    <s v="- Manual_x000a_- Manual_x000a_- Manual_x000a_- Manual_x000a_- Manual_x000a_- Manual_x000a_- Manual_x000a_- Manual_x000a_- Manual_x000a__x000a__x000a__x000a__x000a__x000a__x000a__x000a__x000a__x000a__x000a_"/>
    <s v="15%_x000a_15%_x000a_15%_x000a_15%_x000a_15%_x000a_15%_x000a_15%_x000a_15%_x000a_15%_x000a__x000a__x000a__x000a__x000a__x000a__x000a__x000a__x000a__x000a__x000a_"/>
    <s v="40%_x000a_40%_x000a_40%_x000a_30%_x000a_30%_x000a_40%_x000a_40%_x000a_40%_x000a_40%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4867455999999997E-3"/>
    <s v="Menor (2)"/>
    <n v="0.33750000000000002"/>
    <s v="Bajo"/>
    <s v="Se determina la probabilidad de ocurrencia de este riesgo como  &quot;muy baja&quot;, teniendo en cuenta que se definieron 9 controles (7 preventivos) (2 detectivos)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ir  un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_x000a_Oficina de Tecnologías de la Información y las Comunicaciones_x000a_- Jefe Oficina Asesora de Planeación_x000a_- Los profesionales de la  Oficina Asesora de Planeación_x000a_- Jefe Oficina Asesora de Planeación_x000a__x000a__x000a__x000a__x000a__x000a_- Oficina Asesora de Planeación_x000a_Oficina de Tecnologías de la Información y las Comunicaciones"/>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Memorando de solicitud de ajustes de la planeación institucional_x000a_- Evidencia de reunión de revisión o retroalimentación al proceso, proyecto o política _x000a_- Evidencia de la estrategia de comunicación implementada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3-12-15T00:00:00"/>
    <s v="_x000a__x000a_Establecimiento de controles_x000a__x000a_"/>
    <s v="Se ajustó el control asociado al procedimiento 4202000-PR-370 Gestión de políticas públicas distritales de competencia de la Secretaría General, teniendo en cuenta que el procedimiento se actualizó._x000a_"/>
    <d v="2024-06-06T00:00:00"/>
    <s v="_x000a__x000a_Establecimiento de controles_x000a__x000a_"/>
    <s v="Se ajustaron controles de acuerdo con la actualización de los procedimientos: _x000a_Formulación y seguimiento al plan de acción institucional (4202000-PR-182)_x000a_Formulación, programación y seguimiento a los proyectos de inversión (4202000-PR-348)_x000a_Gestión de políticas públicas distritales de competencia de la Secretaría General (4202000-PR-370)_x000a_Se retiraron controles relacionados con los procedimientos: _x000a_Elaboración e implementación del plan institucional de participación ciudadana (4202000-PR-378), teniendo en cuenta que en el Plan de Acción Institucional se contemplan acciones de participación ciudadana._x000a_Modificaciones al presupuesto de los proyectos de inversión (4202000-PR-365), teniendo en cuenta que el control se dejó en el otro riesgo."/>
    <m/>
    <m/>
    <m/>
    <m/>
    <m/>
    <m/>
    <m/>
    <m/>
    <m/>
    <m/>
    <m/>
    <m/>
    <m/>
    <m/>
    <m/>
    <m/>
    <m/>
    <m/>
    <m/>
    <m/>
    <m/>
    <m/>
    <m/>
    <m/>
    <m/>
    <m/>
    <m/>
    <m/>
    <m/>
    <m/>
  </r>
  <r>
    <x v="2"/>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s v="Jefe Oficina de Control Interno"/>
    <s v="Evaluación"/>
    <s v="Ejecutar las auditorías internas de gestión, seguimientos y realizar informes de ley"/>
    <n v="267"/>
    <s v="EYADP-G162"/>
    <s v="Posibilidad de afectación reputacional por la no detección de desviaciones críticas en la muestra establecida para las unidades auditables, debido a errores en la aplicación de los controles claves del proceso auditor"/>
    <x v="0"/>
    <s v="Ejecución y administración de procesos"/>
    <s v="Oficina de Control Interno"/>
    <s v="- Errores en la aplicación de controles claves del procedimiento de auditoria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auditoria interna de gest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Leve (1)"/>
    <s v="Moderado (3)"/>
    <s v="Menor (2)"/>
    <s v="Leve (1)"/>
    <s v="Leve (1)"/>
    <s v="Menor (2)"/>
    <s v="Moderado (3)"/>
    <n v="0.6"/>
    <s v="Moderado"/>
    <s v="El proceso estima que el riesgo se ubica en una zona moderado, debido a que la frecuencia con la que se realiza la actividad clave asociada al riesgo se presenta aproximadamente 12 veces al año, sin embargo, ante su materialización, podrían presentarse efectos significativos en la idoneidad del equipo auditor"/>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 Tipo: Preventivo Implementación: Manual_x000a_-  2 El procedimiento de Auditorías Internas de Gestión PR-006 (actividad 11) indica que el Jefe de la Oficina de Control Interno, autorizado(a) por el Manual Específico de Funciones y Competencias Laborales, cada vez que se reciba el informe preliminar, revisa los resultados obtenidos, aclara inquietudes con el auditor, revisa la coherencia en su contenido y la adecuada descripción de los eventos y/u observaciones identificadas, de acuerdo con las evidencias. La(s) fuente(s) de información utilizadas es(son) el informe preliminar. En caso de evidenciar observaciones, desviaciones o diferencias, se comunica al auditor para su ajuste, dentro del informe. De lo contrario, se aprueba el informe preliminar y se remite mediante memorando electrónic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aplica acciones de mejora en el proceso auditor. Tipo: Correctivo Implementación: Manual_x000a_- 2 El procedimiento de Auditorías Internas de Gestión PR-006  indica que el Jefe de la Oficina de Control Interno, autorizado(a) por el  Manual Específico de Funciones y Competencias Laborales, cada vez que se identifique la materialización del riesgo ajusta el contenido del informe de auditoria, de acuerdo a las objeciones válidas del líder del proceso audita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_x000a_- Generar Plan de mejoramiento para la OCI_x000a_- Ajustar el informe de auditoria, según las objeciones válidas del líder del proceso auditado_x000a__x000a__x000a__x000a__x000a__x000a__x000a_- Actualizar el riesgo  Posibilidad de afectación reputacional por la no detección de desviaciones críticas en la muestra establecida para las unidades auditables, debido a errores en la aplicación de los controles claves del proceso auditor"/>
    <s v="- Oficina de Control Interno_x000a_- Jefe de la Oficina de Control Interno_x000a_- Jefe de la Oficina de Control Interno_x000a__x000a__x000a__x000a__x000a__x000a__x000a_- Oficina de Control Interno"/>
    <s v="-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_x000a_- Plan de mejoramiento_x000a_- Informe ajustado_x000a__x000a__x000a__x000a__x000a__x000a__x000a_- Riesgo de  Posibilidad de afectación reputacional por la no detección de desviaciones críticas en la muestra establecida para las unidades auditables, debido a errores en la aplicación de los controles claves del proceso auditor, actualizado."/>
    <d v="2023-12-01T00:00:00"/>
    <s v="_x000a__x000a_Establecimiento de controles_x000a__x000a_"/>
    <s v="Se ajusta la redacción del control detectivo."/>
    <m/>
    <m/>
    <m/>
    <m/>
    <m/>
    <m/>
    <m/>
    <m/>
    <m/>
    <m/>
    <m/>
    <m/>
    <m/>
    <m/>
    <m/>
    <m/>
    <m/>
    <m/>
    <m/>
    <m/>
    <m/>
    <m/>
    <m/>
    <m/>
    <m/>
    <m/>
    <m/>
    <m/>
    <m/>
    <m/>
    <m/>
    <m/>
    <m/>
  </r>
  <r>
    <x v="2"/>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s v="Jefe Oficina de Control Interno"/>
    <s v="Evaluación"/>
    <s v="Ejecutar las auditorías internas de gestión, seguimientos y realizar informes de ley "/>
    <n v="206"/>
    <s v="EYADP-C016"/>
    <s v="Posibilidad de afectación reputacional por sanción disciplinaria de una instancia competente o de un ente de control o regulador, debido a resultados y conclusiones ajustadas a intereses propios o de un tercero, como producto de las evaluaciones de auditoría practicadas."/>
    <x v="1"/>
    <s v="Ejecución y administración de procesos"/>
    <s v="Oficina de Control Interno"/>
    <s v="- Debilidades en el proceder ético del auditor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de la labor de la Oficina de Control Interno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Moderado (3)"/>
    <s v="Mayor (4)"/>
    <s v="Mayor (4)"/>
    <s v="Insignificante (1)"/>
    <s v="Insignificante (1)"/>
    <s v="Moderado (3)"/>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 Tipo: Preventivo Implementación: Manual_x000a_-  2 El procedimiento de Auditorías Internas de Gestión PR-006 (actividad 11) indica que el Jefe de la Oficina de Control Interno, autorizado(a) por el Manual Específico de Funciones y Competencias Laborales, cada vez que se reciba el informe preliminar, revisa los resultados obtenidos, aclara inquietudes con el auditor, revisa la coherencia en su contenido y la adecuada descripción de los eventos y/u observaciones identificadas, de acuerdo con las evidencias. La(s) fuente(s) de información utilizadas es(son) el informe preliminar. En caso de evidenciar observaciones, desviaciones o diferencias, se comunica al auditor para su ajuste, dentro del informe. De lo contrario, se aprueba el informe preliminar y se remite mediante memorando electrónic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retira al auditor del trabajo que está realizando, si durante esa auditoria se materializa 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un (1) taller interno de fortalecimiento de la ética del auditor._x000a__x000a__x000a__x000a__x000a__x000a__x000a__x000a__x000a__x000a__x000a__x000a__x000a__x000a__x000a__x000a__x000a__x000a__x000a_"/>
    <s v="- Jefe de la Oficina de Control Interno_x000a__x000a__x000a__x000a__x000a__x000a__x000a__x000a__x000a__x000a__x000a__x000a__x000a__x000a__x000a__x000a__x000a__x000a__x000a_"/>
    <s v="_x000a__x000a__x000a__x000a__x000a__x000a_PA240-037"/>
    <s v="_x000a__x000a__x000a__x000a__x000a__x000a_955"/>
    <s v="01/08/2024_x000a__x000a__x000a__x000a__x000a__x000a__x000a__x000a__x000a__x000a__x000a__x000a__x000a__x000a__x000a__x000a__x000a__x000a__x000a_"/>
    <s v="31/08/2024_x000a__x000a__x000a__x000a__x000a__x000a__x000a__x000a__x000a__x000a__x000a__x000a__x000a__x000a__x000a__x000a__x000a__x000a__x000a_"/>
    <s v="- Reportar el presunto hecho de Posibilidad de afectación reputacional por sanción disciplinaria de una instancia competente o de un ente de control o regulador debido a resultados y conclusiones ajustadas a intereses propios o de un tercero, como producto de las evaluaciones de auditoría practicadas. al operador disciplinario, y a la Oficina Asesora de Planeación en el informe de monitoreo en caso que tenga fallo._x000a_- Retirar al auditor del trabajo que está realizando, si durante esa auditoria se materializa el riesgo_x000a__x000a__x000a__x000a__x000a__x000a__x000a__x000a_- Actualizar el riesgo Posibilidad de afectación reputacional por sanción disciplinaria de una instancia competente o de un ente de control o regulador debido a resultados y conclusiones ajustadas a intereses propios o de un tercero, como producto de las evaluaciones de auditoría practicadas."/>
    <s v="- Oficina de Control Interno_x000a_- Jefe de la Oficina de Control Interno_x000a__x000a__x000a__x000a__x000a__x000a__x000a__x000a_- Oficina de Control Interno"/>
    <s v="- Notificación realizada del presunto hecho de Posibilidad de afectación reputacional por sanción disciplinaria de una instancia competente o de un ente de control o regulador debido a resultados y conclusiones ajustadas a intereses propios o de un tercero, como producto de las evaluaciones de auditoría practicadas. al operador disciplinario, y reporte de monitoreo a la Oficina Asesora de Planeación en caso que el riesgo tenga fallo definitivo._x000a_- Comunicación de la reasignación_x000a__x000a__x000a__x000a__x000a__x000a__x000a__x000a_- Riesgo de Posibilidad de afectación reputacional por sanción disciplinaria de una instancia competente o de un ente de control o regulador debido a resultados y conclusiones ajustadas a intereses propios o de un tercero, como producto de las evaluaciones de auditoría practicadas., actualizado."/>
    <d v="2023-12-01T00:00:00"/>
    <s v="Identificación del riesgo_x000a__x000a_Establecimiento de controles_x000a__x000a_Tratamiento del riesgo"/>
    <s v="Se realizó ajuste en la redacción del riesgo para enfocarlo en las conclusiones ajustadas para intereses propios o de terceros, en el resultado de las auditorías_x000a_Se incluyó control detectivo para el riesgo._x000a_Se formula la propuesta de acción de tratamiento del riesgo a 2024."/>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
    <n v="239"/>
    <s v="EYADP-G138"/>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s v="Dirección Distrital de Desarrollo Institucional"/>
    <s v="- Inadecuada planeación de la estrategia, que conlleva a cambios de último momento o incumplimientos en el plan de trabajo o cronograma._x000a_- Cambios internos (administrativos y rotación de personal) que impacta la continuidad en la implementación de las estrategias y la transferencia del conocimiento._x000a_- Falencias u omisiones al momento de revisar los contenidos de las estrategias _x000a_- Falta de seguimiento a la adecuada y oportuna ejecución del plan de trabajo de las estrategias. _x000a__x000a__x000a__x000a__x000a__x000a_"/>
    <s v="- Falta de continuidad en los programas y proyectos entre administraciones_x000a_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No aplica"/>
    <s v="Baja (2)"/>
    <n v="0.4"/>
    <s v="Leve (1)"/>
    <s v="Menor (2)"/>
    <s v="Leve (1)"/>
    <s v="Menor (2)"/>
    <s v="Menor (2)"/>
    <s v="Menor (2)"/>
    <s v="Menor (2)"/>
    <n v="0.4"/>
    <s v="Moderado"/>
    <s v="En cuanto a la probabilidad se obtiene una valoración baja(2), dado a que en la vigencia se llevaron a cabo 7 estrategias, y en cuanto al impacto se obtiene una valoración menor(2), dado que puede verse afectada la imagen institucional a nivel regional por hechos que afectan a algunos usuarios o ciudadanos. En consecuencia la zona resultante quedo en Moderado."/>
    <s v="- 1 El procedimiento 4211000-PR-247 &quot;Definición , estructuración,  desarrollo y evaluación de estrategias&quot; Actividad (3 )  indica que el 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En caso de evidenciar observaciones, desviaciones o diferencias, se devuelve el documento a la actividad No. 2 para la realización de ajustes. De lo contrario, se aprueba la estrategia y se registra en la evidencia reunión 4211000-FT-449, Registro asistencia 4232000-FT-211 de aprobación de  la estrategia y/o evidencia de asistencia a reunión virtual. Tipo: Preventivo Implementación: Manual_x000a_- 2 El procedimiento  4211000-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4201000-FT-281 o evidencia Reunión  4211000-FT-449 seguimiento a estrategias. Tipo: Preventivo Implementación: Manual_x000a_- 3 El procedimiento 26112022-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4201000-FT-281 o evidencia Reunión 4211000-FT-449 seguimiento a estrategias.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 mesas de trabajo para revisar el documento técnico de la estrategia frente a los parámetros establecidos e informe a los respectivos profesionales_x0009__x0009__x0009__x0009__x0009__x0009__x0009__x0009__x0009__x0009__x0009__x000a_- Actualizar el mapa de riesgos Fortalecimiento de la Gestión Pública_x000a__x000a__x000a__x000a__x000a__x000a__x000a_- Actualizar el riesgo Posibilidad de afectación reputacional por no lograr fortalecer la administración y la gestión pública distrital, debido a deficiencias al planificar, diseñar y/o orientar las estrategias para el fortalecimiento de la administración y la gestión pública distrital"/>
    <s v="- Dirección Distrital de Desarrollo  Institucional_x000a_- El Director(a) y/o Subdirector(a) Técnico (a) de Desarrollo Institucional_x000a_- Subsecretario(a) Distrital de Fortalecimiento Institucional_x000a__x000a__x000a__x000a__x000a__x000a__x000a_- Dirección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trategia aprobado, Evidencia de reunión y Registro de asistencia_x0009__x0009__x0009__x0009__x0009__x0009__x0009__x0009__x0009__x0009__x0009__x0009__x0009__x0009__x0009__x0009__x0009__x0009__x0009__x0009__x0009__x0009__x0009__x0009__x000a_- Mapa de riesgo  Fortalecimiento de la Gestión Pública, actualizado._x000a__x000a__x000a__x000a__x000a__x000a__x000a_-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actualizado."/>
    <d v="2023-12-06T00:00:00"/>
    <s v="Identificación del riesgo_x000a_Análisis antes de controles_x000a__x000a__x000a_"/>
    <s v="Se realizaron  ajustes en las causas internas y externas, que aplican directamente al riesgo._x000a_Se actualizaron los centros de costo de los documentos asociados, en las actividades de control del riesgo.  _x000a_Se ajusta el contexto del proceso._x000a_Se realizó ajuste en la valoración de la probabilidad del riesgo antes de controles, pasando de Bajo a Moderado"/>
    <d v="2024-05-06T00:00:00"/>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238"/>
    <s v="EYADP-G137"/>
    <s v="Posibilidad de afectación reputacional por no lograr fortalecer la administración y la gestión pública distrital, debido a deficiencias al planificar, diseñar y/o ejecutar los cursos y/o diplomados de formación"/>
    <x v="0"/>
    <s v="Ejecución y administración de procesos"/>
    <s v="Dirección Distrital de Desarrollo Institucional"/>
    <s v="- Necesidad permanente de actualización de los contenidos temáticos de los cursos y/o diplomados de formación._x000a_- La plataforma actual donde se desarrollan las ofertas de formación virtual en ocasiones presenta fallas o inconsistencias._x000a_- Falta de seguimiento al cumplimiento del plan de trabajo o cronograma de los cursos y/o diplomados de formación _x000a_- La plataforma actual donde se desarrollan las ofertas de formación virtual no se ajusta a soluciones flexibles y de última tecnología._x000a__x000a__x000a__x000a__x000a__x000a_"/>
    <s v="- Inestabilidad de la conectividad, no disponibilidad de servidores de información y vulnerabilidad en la seguridad informática, para garantizar la correcta prestación del servicio &quot;Programas de formación virtual para servidores públicos del Distrito Capital&quot;.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quot;Programas de formación virtual para servidores públicos del Distrito Capital&quot;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3. Consolidar una gestión pública eficiente, a través del desarrollo de capacidades institucionales, para contribuir a la generación de valor público."/>
    <s v="- Programa de Formación virtual para servidores públicos del Distrito Capital (OPA)_x000a__x000a_"/>
    <s v="- Procesos misionales y estratégicos misionales en el Sistema de Gestión de Calidad_x000a__x000a__x000a__x000a_"/>
    <s v="Sin asociación"/>
    <s v="No aplica"/>
    <s v="Baja (2)"/>
    <n v="0.4"/>
    <s v="Leve (1)"/>
    <s v="Menor (2)"/>
    <s v="Leve (1)"/>
    <s v="Menor (2)"/>
    <s v="Menor (2)"/>
    <s v="Menor (2)"/>
    <s v="Menor (2)"/>
    <n v="0.4"/>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en la imagen."/>
    <s v="- 1 El procedimiento 4211000-PR-209 &quot;Administración de los programas de formación distrital&quot;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En caso de evidenciar observaciones, desviaciones o diferencias, lo devuelve para realizar los ajustes que correspondan. De lo contrario, se aprueba la oferta académica y se registra evidencia de  reunión 4211000-FT-449, Registro de asistencia 4232000-FT-211 y/o  evidencia de asistencia a reunión virtual.  Tipo: Preventivo Implementación: Manual_x000a_- 2 El procedimiento 4211000-PR-209 &quot;Administración de los programas de formación distrital&quot;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La(s) fuente(s) de información utilizadas es(son)  documentos precontractuales. En caso de evidenciar observaciones, desviaciones o diferencias, los devuelve para realizar los ajustes que corresponden. De lo contrario, envía correo electrónico y/o memorando 4233300-FT-011 a la Dirección de Contratación. Tipo: Preventivo Implementación: Manual_x000a_- 3 El procedimiento 4211000-PR-209 &quot;Administración de los programas de formación distrital&quot;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4201000-FT-281 y Evidencia Reunión 4211000-FT-449 Acta de reunión  seguimiento. Tipo: Detectivo Implementación: Manual_x000a_- 4 El procedimiento 4211000-PR-209 &quot;Administración de los programas de formación distrital&quot;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De lo contrario, envía correo electrónico de socialización de bienvenida e inicio del curso y/o de no admisión. Tipo: Preventivo Implementación: Manual_x000a_- 5 El procedimiento 4211000-PR-209 &quot;Administración de los programas de formación distrital&quot;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4201000-FT-281.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Preventivo_x000a__x000a__x000a__x000a__x000a__x000a__x000a__x000a__x000a__x000a__x000a__x000a__x000a__x000a__x000a_"/>
    <s v="25%_x000a_25%_x000a_1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40%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se gestiona de acuerdo con lo establecido en el Protocolo - Respuesta a usuarios programa de formación Soy 10 Aprende 4211000-OT-077.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8000000000001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Se reporta a la Dirección de Contratos el incumplimiento de las obligaciones contractuales._x000a_- Reprograma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 Actualizar el riesgo Posibilidad de afectación reputacional por no lograr fortalecer la administración y la gestión pública distrital, debido a deficiencias al planificar, diseñar y/o ejecutar los cursos y/o diplomados de formación"/>
    <s v="- Dirección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 Dirección Distrital de Desarrollo Institucional"/>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Memorando informando la novedad._x000a_- Curso reprogramado_x000a_- Curso ajustado_x000a_- Fallas de la plataforma solucionadas o gestionadas_x000a__x000a__x000a__x000a__x000a_- Riesgo de Posibilidad de afectación reputacional por no lograr fortalecer la administración y la gestión pública distrital, debido a deficiencias al planificar, diseñar y/o ejecutar los cursos y/o diplomados de formación, actualizado."/>
    <d v="2023-12-06T00:00:00"/>
    <s v="Identificación del riesgo_x000a__x000a_Establecimiento de controles_x000a__x000a_"/>
    <s v="Se realizaron  ajustes en las causas internas y externas, que aplican directamente al riesgo._x000a_Se actualizaron los centros de costo de los documentos asociados, en las actividades de control del riesgo.  _x000a_Se ajusta el contexto del proceso."/>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214"/>
    <s v="FI-C036"/>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s v="Dirección Distrital de Archivo de Bogotá"/>
    <s v="- Falta de actualización de algunos sistemas (interfaz, accesibilidad, disponibilidad) que interactúan con los procesos._x000a_- Cambios internos (administrativos y rotación de personal) que impacta la continuidad en la implementación de las estrategias y la transferencia del conocimiento._x000a_- Falta de disponibilidad presupuestal._x000a_- Desconocimiento de la ley mediante interpretaciones subjetivas de las normas vigentes para evitar o postergar su aplicación_x000a_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 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Perdida de confianza, credibilidad y transparencia frente al manejo de la documentación patrimonial del Distrito_x0009__x0009__x000a_- Posibles investigaciones y sanciones de entes de control o entes reguladores_x0009__x0009__x0009__x0009__x000a_- Detrimento, pérdida, uso indebido, perjuicio o deterioro de documentos de valor patrimonial_x000a__x000a__x000a__x000a__x000a__x000a__x000a_"/>
    <s v="3. Consolidar una gestión pública eficiente, a través del desarrollo de capacidades institucionales, para contribuir a la generación de valor público."/>
    <s v="- Consulta del patrimonio documental de Bogotá_x000a__x000a_"/>
    <s v="- Procesos misionales en el Sistema de Gestión de Calidad_x000a__x000a__x000a__x000a_"/>
    <s v="Sin asociación"/>
    <s v="No aplica"/>
    <s v="Muy baja (1)"/>
    <n v="0.2"/>
    <s v="Leve (1)"/>
    <s v="Menor (2)"/>
    <s v="Moderado (3)"/>
    <s v="Moderado (3)"/>
    <s v="Mayor (4)"/>
    <s v="Menor (2)"/>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Preventivo Implementación: Manual_x000a_- 3. El procedimiento de Consulta de los Fondos Documentales Custodiados por el Archivo de Bogotá 4213000-PR-082 PC#(3):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continua con la actividad del ID 4, queda como evidencia el registro de Solicitudes Usuario 4213000-FT-163.  Tipo: Preventivo Implementación: Manual_x000a_- 4.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5. El procedimiento de Consulta de los Fondos Documentales Custodiados por el Archivo de Bogotá 4213000-PR-082 PC#(5): indica que el Profesional especializado o el Profesional Universitario o Auxiliar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continúa con la actividad del ID 6, queda como evidencia el registro de Solicitudes Usuario 4213000-FT-163.  Tipo: Detectivo Implementación: Manual_x000a_ -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 4213000-FT-161. Tipo: Detectivo Implementación: Manual"/>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Fortalecimiento de la Gestión Pública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 Tipo: Correctivo Implementación: Manual_x000a_- 2. El mapa de riesgos del proceso Fortalecimiento de la Gestión Pública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Crear un procedimiento que contemple las modalidades no incluidas en el proceso, para el ingreso de documentación patrimonial al Archivo de Bogotá_x000a__x000a__x000a__x000a__x000a__x000a__x000a__x000a__x000a__x000a__x000a__x000a__x000a__x000a__x000a__x000a__x000a__x000a__x000a_"/>
    <s v="_x000a__x000a__x000a__x000a__x000a__x000a_-PA240-021"/>
    <s v="_x000a__x000a__x000a__x000a__x000a__x000a_-936"/>
    <s v="01/06/2024_x000a__x000a__x000a__x000a__x000a__x000a__x000a__x000a__x000a__x000a__x000a__x000a__x000a__x000a__x000a__x000a__x000a__x000a__x000a_"/>
    <s v="31/03/2025_x000a__x000a__x000a__x000a__x000a__x000a__x000a__x000a__x000a__x000a__x000a__x000a__x000a__x000a__x000a__x000a__x000a__x000a__x000a_"/>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 Actualizar 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s v="- Dirección Distrital de Archivo de Bogotá_x000a_- Subdirector(a) de Gestión de Patrimonio Documental del Distrito _x000a_- Profesional universitario de la Subdirección de Gestión de Patrimonio Documental del Distrito_x0009__x0009__x0009__x0009__x0009__x0009__x0009__x0009__x000a_- Director(a) Distrital de Archivo de Bogotá_x000a__x000a__x000a__x000a__x000a__x000a_- Dirección Distrital de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Memorando de comunicación de la materialización del riesgo_x000a_- Bases de datos de la documentación disponible de valor patrimonial del Archivo de Bogotá_x000a_- Soportes de la aplicación de las medidas determinadas por la Oficina de Control Interno Disciplinario y/o ente de control._x000a__x000a__x000a__x000a__x000a__x000a_- Riesg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ctualizado."/>
    <d v="2023-12-06T00:00:00"/>
    <s v="Identificación del riesgo_x000a__x000a__x000a__x000a_Tratamiento del riesgo"/>
    <s v="Se ajusta el contexto del proceso._x000a_Se ajusta la opción donde se señalan los procesos posiblemente afectados con este riesgo. _x000a_Se asocia el servicio Consulta del patrimonio documental de Bogotá_x000a_Se ajustan causas internas y causas externas_x000a_Se definen acciones de tratamiento para la mitigación del riesgo"/>
    <s v="30/042024"/>
    <s v="Establecimiento de controles_x000a__x000a__x000a__x000a__x000a_Evaluación de controles_x000a__x000a__x000a__x000a__x000a_"/>
    <s v="Se realiza la actualización del riesgo con las siguientes novedades:_x000a_- Establecimiento de controles: Se ajustan los controles preventivos y detectivos, asociados al procedimiento Consulta de los Fondos Documentales Custodiados por el Archivo de Bogotá 4213000-PR-082._x000a_- Evaluación de controles: Se realiza la evaluación de controles conforme con el mapa de riesgos remitido."/>
    <d v="2024-08-31T00:00:00"/>
    <s v="Tratamiento del riesgo"/>
    <s v="A través del  aplicativo Daruma,  se realiza reprogramación de la acción PA240-021-01 (ID_936) a 31 de marzo de 2025."/>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215"/>
    <s v="FI-C037"/>
    <s v="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x v="1"/>
    <s v="Fraude interno"/>
    <s v="Dirección Distrital de Archivo de Bogotá"/>
    <s v="- Falta de actualización de algunos sistemas (interfaz, accesibilidad, disponibilidad) que interactúan con los procesos._x000a_- Cadenas de revisión, validación y aprobación que  retrasan la gestión._x000a_- Cambios internos (administrativos y rotación de personal) que impacta la continuidad en la implementación de las estrategias y la transferencia del conocimiento._x000a_- Uso indebido del poder para la emisión de conceptos técnicos favorables._x000a__x000a_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Presiones ejercidas por terceros y o ofrecimientos de prebendas, gratificaciones o dadivas._x000a_- No hay conciencia en las entidades del distrito del verdadero impacto de la gestión documental._x000a__x000a__x000a__x000a__x000a_"/>
    <s v="- Pérdida de credibilidad del ente rector en materia archivística._x000a_- Daño a la imagen reputacional de la entidad por incumplimiento en la emisión de conceptos técnicos de contratación._x000a_- Sanciones disciplinarias, fiscales y pe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No aplica"/>
    <s v="Muy baja (1)"/>
    <n v="0.2"/>
    <s v="Leve (1)"/>
    <s v="Menor (2)"/>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 1   El procedimiento de Asistencia técnica en gestión documental y archivos 4213000-PR-257 PC#(5): indica que el Subdirector(a) del Sistema Distrital de Archivos y el Subdirector(a) de Gestión del Patrimonio Documental mensualmente en el Subcomité de Autocontrol de cada dependencia se verifica el desarrollo de las asistencias técnicas. _x000a_La(s) fuente(s) de información utilizadas es(son) , la matriz de asistencia técnica y los resultados de las encuestas de calificación del servicio.  En caso de evidenciar observaciones, desviaciones o diferencias, las informan al profesional universitario y/o especializado en el marco del Subcomité de Autocontrol, para que realice los ajustes y se registran en el Acta Subcomité de Autocontrol 4201000-FT-281. De lo contrario, queda como evidencia el Acta Subcomité de Autocontrol 4201000-FT-281. Tipo: Preventivo Implementación: Manual _x000a_- 2  El procedimiento de Revisión y evaluación de las Tablas de Retención Documental –TRD y Tablas de Valoración Documental –TVD, para su convalidación por parte del Consejo Distrital de Archivos 2215100-PR-293 indica que el Subdirector del Sistema Distrital de Archivos, autorizado(a) por el Director Distrital de Archivo de Bogotá, cada vez que se realice un concepto técnico de revisión y evaluación de TRD o TVD Revisa la coherencia técnica y normativa de los tres (3) componentes (jurídico, histórico y archivístico) que contempla el concepto técnico correspondiente.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Tipo: Preventivo Implementación: Manual_x000a_- 3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Tipo: Detectivo Implementación: Manual"/>
    <s v="_x000a__x000a__x000a__x000a__x000a__x000a_- Documentado_x000a_- Documentado_x000a_- Documentado_x000a__x000a__x000a__x000a__x000a__x000a__x000a__x000a__x000a__x000a__x000a__x000a__x000a__x000a__x000a__x000a__x000a_"/>
    <s v="_x000a__x000a__x000a__x000a__x000a__x000a_- Continua_x000a_- Continua_x000a_- Continua_x000a__x000a__x000a__x000a__x000a__x000a__x000a__x000a__x000a__x000a__x000a__x000a__x000a__x000a__x000a__x000a__x000a_"/>
    <s v="_x000a__x000a__x000a__x000a__x000a__x000a_- Con registro_x000a_- Con registro_x000a_- Con registro_x000a__x000a__x000a__x000a__x000a__x000a__x000a__x000a__x000a__x000a__x000a__x000a__x000a__x000a__x000a__x000a__x000a__x000a_"/>
    <s v=" _x000a__x000a__x000a__x000a__x000a__x000a_- Preventivo_x000a_- Preventivo_x000a_- Detectivo_x000a__x000a__x000a__x000a__x000a__x000a__x000a__x000a__x000a__x000a__x000a__x000a__x000a__x000a__x000a__x000a__x000a__x000a_"/>
    <s v="25%_x000a_25%_x000a_15%_x000a__x000a__x000a__x000a__x000a__x000a__x000a__x000a__x000a__x000a__x000a_"/>
    <s v="_x000a_- Manual_x000a_- Manual_x000a_- Manual_x000a__x000a__x000a__x000a__x000a__x000a__x000a__x000a__x000a__x000a__x000a__x000a__x000a_"/>
    <s v="_x000a_15%_x000a_15%_x000a_15%_x000a__x000a__x000a__x000a__x000a__x000a__x000a__x000a__x000a__x000a__x000a__x000a_"/>
    <s v="_x000a_40%_x000a_40%_x000a_30%_x000a__x000a__x000a__x000a__x000a__x000a__x000a__x000a__x000a__x000a__x000a__x000a_"/>
    <s v="- 1. El mapa de riesgos del proceso Fortalecimiento de la Gestión Pública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 Tipo: Correctivo Implementación: Manual_x000a_- 2. El mapa de riesgos del proceso Fortalecimiento de la Gestión Pública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concepto técnico de TRD y TVD. Tipo: Correctivo Implementación: Manual_x000a_- 3. El mapa de riesgos del proceso Fortalecimiento de la Gestión Pública indica que el Director Distrital de Archivo de Bogotá, autorizado(a) por el Manual específico de funciones y competencias laborales, cada vez que se identifique la materialización del riesgo remite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Tipo: Correctivo Implementación: Manual_x000a_- 4. El mapa de riesgos del proceso Fortalecimiento de la Gestión Pública indica que el Director Distrital de Archivo de Bogotá, autorizado(a) por el Manual específico de funciones y competencias laborales, cada vez que se identifique la materialización del riesgo Informa la situación de materialización del riesgo relacionada con concepto técnico de TRD y TVD al Consejo Distrital de Archivo  de Bogotá.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3.5279999999999992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jornadas de seguimiento trimestral para la verificación de la correcta revisión y evaluación de las Tablas de Retención Documental –TRD y Tablas de Valoración Documental –TVD _x000a__x000a__x000a__x000a__x000a__x000a__x000a__x000a__x000a__x000a__x000a__x000a__x000a__x000a__x000a__x000a__x000a__x000a__x000a_"/>
    <s v="_x000a__x000a__x000a__x000a__x000a__x000a_-PA240-22"/>
    <s v="_x000a__x000a__x000a__x000a__x000a__x000a_-937"/>
    <s v="01/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concepto técnico de TRD y TVD_x000a_-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_x000a_- Informar la situación de materialización del riesgo relacionada con concepto técnico de TRD y TVD al Consejo Distrital de Archivo  de Bogotá_x000a__x000a__x000a__x000a__x000a_- Actualizar 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s v="- Dirección Distrital de Archivo de Bogotá_x000a_- Director(a) Distrital de Archivo de Bogotá_x000a_- Profesional(es) Universitario(s)_x000a_- Director(a) Distrital de Archivo de Bogotá_x000a_- Director(a) Distrital de Archivo de Bogotá_x000a__x000a__x000a__x000a__x000a_- Dirección Distrital de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Concepto Técnico de Evaluación de Tabla de Valoración Documental o Concepto Técnico Evaluación de Tabla de Retención Documental ajustado._x000a_- Oficio o memorando de envío del concepto técnico de evaluación de la TRD o TVD, ajustado_x000a_- Acta de sesión del Consejo Distrital de Archivo  de Bogotá_x000a__x000a__x000a__x000a__x000a_- Riesg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ctualizado."/>
    <d v="2023-12-06T00:00:00"/>
    <s v="Identificación del riesgo_x000a__x000a_Establecimiento de controles_x000a_Evaluación de controles_x000a_Tratamiento del riesgo"/>
    <s v="Se ajusta el contexto del proceso._x000a_Se actualiza nombre del riesgo_x000a_Se ajusta la opción donde se señalan los procesos posiblemente afectados con este riesgo. _x000a_Se actualizan controles por modificación de procedimiento PR-257 Asistencia técnica en Gestión documental y archivos, debido que a partir de la expedición del Decreto 223 del 08 de junio del 2023, por medio del cual  se modifica el artículo 24 del Decreto Distrital 514 de 2006 que establece el deber de toda entidad pública a nivel Distrital de tener un Subsistema Interno de Gestión Documental y Archivos, y se dictan otras disposiciones; la Dirección Distrital de Archivo de Bogotá, no emite  conceptos técnicos de procesos de contratación._x000a_Se actualizan controles por actualización de procedimiento PR-293 Revisión y evaluación de las Tablas de Retención Documental –TRD y Tablas de Valoración Documental –TVD_x000a_Se ajustan causas internas y causas externas_x000a_Se definen acciones de tratamiento para la mitigación del riesgo"/>
    <d v="2024-04-30T00:00:00"/>
    <s v="Establecimiento de controles_x000a__x000a__x000a__x000a__x000a_Evaluación de controles_x000a__x000a__x000a__x000a__x000a_"/>
    <s v="Se realiza la actualización del riesgo con las siguientes novedades:_x000a__x000a_- Establecimiento de controles: Se ajustan los controles preventivos y detectivos, se eliminan los controles asociados al procedimiento de Asistencia técnica en gestión documental y archivos 4213000-PR-257._x000a__x000a_- Evaluación de controles: Se realiza la evaluación de controles conforme con el mapa de riesgos remitido._x000a__x000a_ "/>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a__x000a_Fase (propósito): Incrementar la disponibilidad del patrimonio documental para facilitar a la ciudadanía el acceso y la consulta de la memoria e historia de Bogotá"/>
    <n v="240"/>
    <s v="EYADP-G139"/>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s v="Dirección Distrital de Archivo de Bogotá"/>
    <s v="- Falta de actualización de algunos sistemas (interfaz, accesibilidad, disponibilidad) que interactúan con los procesos._x000a_- Falta de disponibilidad presupuestal._x000a_- Cambios internos (administrativos y rotación de personal) que impacta la continuidad en la implementación de las estrategias y la transferencia del conocimiento.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Recorte de recursos financieros que impiden las ejecución de metas establecidas en el cuatrienio._x000a_- Desconocimiento del propósito, el funcionamiento, los productos y servicios que ofrece el proceso por parte de los usuarios del proceso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9__x0009__x0009__x0009__x0009__x0009__x0009__x0009__x0009__x0009__x0009__x0009__x0009__x0009__x0009__x0009__x0009__x0009__x0009__x0009__x0009__x0009__x0009__x0009__x0009__x0009__x0009__x0009__x000a_- Eventual afectación de la disponibilidad y recuperación oportuna de los documentos de valor patrimonial_x000a_- Deterioro en la documentación patrimonial del distrito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 por eventual incumplimiento de requisitos legales relacionados con la función archivística del patrimonio documental de Bogotá._x000a__x000a__x000a__x000a__x000a_"/>
    <s v="3. Consolidar una gestión pública eficiente, a través del desarrollo de capacidades institucionales, para contribuir a la generación de valor público."/>
    <s v="- Consulta del patrimonio documental de Bogotá_x000a__x000a_"/>
    <s v="- Procesos misionales en el Sistema de Gestión de Calidad_x000a__x000a__x000a__x000a_"/>
    <s v="16. Paz, justicia e instituciones sólidas_x000a_10. Reducción de las desigualdades_x000a_8. Trabajo decente y crecimiento económico"/>
    <s v="_x0009_8118 Fortalecimiento del acceso y difusión de la memoria histórica y del patrimonio documental de Bogotá D.C."/>
    <s v="Alta (4)"/>
    <n v="0.8"/>
    <s v="Leve (1)"/>
    <s v="Menor (2)"/>
    <s v="Moderado (3)"/>
    <s v="Moderado (3)"/>
    <s v="Moderado (3)"/>
    <s v="Menor (2)"/>
    <s v="Moderado (3)"/>
    <n v="0.6"/>
    <s v="Alto"/>
    <s v="El proceso estima que el riesgo se ubica en una zona alta, debido a que la frecuencia con la que se realizó la actividad clave asociada al riesgo se presentó 2900 veces en el último año, sin embargo, ante su materialización, podrían presentarse efectos significativos, en la imagen de la entidad a nivel local"/>
    <s v=" - 1. El procedimiento de Consulta de los Fondos Documentales Custodiados por el Archivo de Bogotá 4213000-PR-082 PC#(3): indica que el Profesional especializado o el Profesional Universitario o Auxiliar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continua con la actividad del ID 4, queda como evidencia el registro de Solicitudes Usuario 4213000-FT-163.  Tipo: Preventivo Implementación: Manual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4. El procedimiento de Monitoreo y control de condiciones ambientales 4213000-PR-080 indica que el Profesional universitario de la Subdirección de Gestión del Patrimonio Documental del Distrito, autorizado(a) por el Subdirector de Gestión del Patrimonio Documental del Distrito, cada vez que se reciba la solicitud o de conformidad con la programación, realiza la verificación de las condiciones medio ambientales de los espacios, a través del monitoreo microbiológico y saneamiento ambiental. La(s) fuente(s) de información utilizadas es(son) es la Guía 4213200-GS-103 de monitoreo y saneamiento ambiental en los depósitos y áreas técnicas del Archivo de Bogotá. En caso de evidenciar observaciones, desviaciones o diferencias, se registran en el formato medida de biocontaminación en las áreas del Archivo de Bogotá 4213000-FT-589 para la toma de acciones correspondientes. De lo contrario, queda como evidencia el registro de la conformidad en el formato medida de biocontaminación en las áreas del Archivo de Bogotá  213000-FT-589.  Tipo: Preventivo Implementación: Manual_x000a_- 5. El procedimiento de Catalogación bibliográfica 4213200-PR-362 indica que el Profesional Universitario de la Subdirección de Gestión del Patrimonio Documental del Distrito, autorizado(a) por el Subdirector de Gestión del Patrimonio Documental del Distrito, cada vez que se reciba material bibliográfico físico para catalogación verifica que el material bibliográfico físico recibido corresponda al solicitado. La(s) fuente(s) de información utilizadas es(son) circulación interna de documentos históricos 4213000-FT-161 y el material bibliográfico físico recibido. En caso de evidenciar observaciones, desviaciones o diferencias, se registran en el formato circulación interna de documentos históricos 4213000-FT-161. De lo contrario, se registra la conformidad en el formato circulación interna de documentos históricos 4213000-FT-161.  Tipo: Preventivo Implementación: Manual_x000a_- 6. El procedimiento de Consulta de los Fondos Documentales Custodiados por el Archivo de Bogotá 4213000-PR-082 PC#(5):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continúa con la actividad del ID 6, queda como evidencia el registro de Solicitudes Usuario 4213000-FT-163.  Tipo: Detectivo Implementación: Manual_x000a_- 7.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4213000-FT-161.  Tipo: Detectivo Implementación: Manual_x000a_- 8.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Detectivo Implementación: Manual_x000a_- 9.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4211000-FT-449 socialización de control de calidad a unidades documentales ordenadas y clasificadas. De lo contrario, queda como evidencia &quot;Evidencia Reunión&quot; 4211000-FT-449 socialización de control de calidad a unidades documentales ordenadas y clasificadas.  Tipo: Preventivo Implementación: Manual_x000a_- 10.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4211000-FT-449 socialización de control de calidad a unidades documentales descritas. De lo contrario, queda como evidencia &quot;Evidencia Reunión&quot; 4211000-FT-449 socialización de control de calidad a unidades documentales descritas.  Tipo: Detectivo Implementación: Manual_x000a_- 11.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  Tipo: Detectivo Implementación: Manual_x000a_- 12.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 En caso de evidenciar observaciones, desviaciones o diferencias, se registran en el formato Control microbiológico de calidad de documentación saneada 4213000-FT-205. De lo contrario, queda como evidencia el registro de la conformidad en el formato Control microbiológico de calidad de documentación saneada 4213000-FT-205.  Tipo: Detectivo Implementación: Manual_x000a__x000a__x000a__x000a__x000a__x000a__x000a__x000a_"/>
    <s v="- Documentado_x000a_- Documentado_x000a_- Documentado_x000a_- Documentado_x000a_- Documentado_x000a_- Documentado_x000a_- Documentado_x000a_- Documentado_x000a_- Documentado_x000a_- Documentado_x000a_- Documentado_x000a_- Documentado_x000a__x000a__x000a__x000a__x000a__x000a__x000a__x000a_"/>
    <s v="- Continua_x000a_- Continua_x000a_- Continua_x000a_- Continua_x000a_- Continua_x000a_- Continua_x000a_- Continua_x000a_- Continua_x000a_- Continua_x000a_- Continua_x000a_- Continua_x000a_- Continua_x000a_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_x000a_"/>
    <s v="- Preventivo_x000a_- Preventivo_x000a_- Preventivo_x000a_- Preventivo_x000a_- Preventivo_x000a_- Detectivo_x000a_- Detectivo_x000a_- Detectivo_x000a_- Preventivo_x000a_- Detectivo_x000a_- Detectivo_x000a_- Detectivo_x000a__x000a__x000a__x000a__x000a__x000a__x000a__x000a_"/>
    <s v="25%_x000a_25%_x000a_25%_x000a_25%_x000a_25%_x000a_15%_x000a_15%_x000a_15%_x000a_25%_x000a_15%_x000a_15%_x000a_15%_x000a__x000a__x000a__x000a__x000a__x000a__x000a__x000a_"/>
    <s v="- Manual_x000a_- Manual_x000a_- Manual_x000a_- Manual_x000a_- Manual_x000a_- Manual_x000a_- Manual_x000a_- Manual_x000a_- Manual_x000a_- Manual_x000a_- Manual_x000a_- Manual_x000a__x000a__x000a__x000a__x000a__x000a__x000a__x000a_"/>
    <s v="15%_x000a_15%_x000a_15%_x000a_15%_x000a_15%_x000a_15%_x000a_15%_x000a_15%_x000a_15%_x000a_15%_x000a_15%_x000a_15%_x000a__x000a__x000a__x000a__x000a__x000a__x000a__x000a_"/>
    <s v="40%_x000a_40%_x000a_40%_x000a_40%_x000a_40%_x000a_30%_x000a_30%_x000a_30%_x000a_40%_x000a_30%_x000a_30%_x000a_30%_x000a__x000a__x000a__x000a__x000a__x000a__x000a__x000a_"/>
    <s v="- 1.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Tipo: Correctivo Implementación: Manual_x000a_- 2.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 Tipo: Correctivo Implementación: Manual_x000a_- 3. El mapa de riesgos del proceso Fortalecimiento de la Gestión Pública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3912253951999998E-3"/>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 Determinar el nivel de deterioro de la documentación, el tipo de actividad de conservación, restauración o reprografía que requiera el documento y realizar la actividad correspondiente y el respectivo control de calidad frente al(los) documento(s) que presenta(n) la incidencia._x000a__x000a__x000a__x000a__x000a__x000a_- Actualizar el riesgo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s v="- Dirección Distrital de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 Profesional Universitario de la Subdirección de Gestión del Patrimonio Documental del Distrito_x000a__x000a__x000a__x000a__x000a__x000a_- Dirección Distrital de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_x000a__x000a__x000a__x000a__x000a__x000a_-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actualizado."/>
    <d v="2023-12-06T00:00:00"/>
    <s v="Identificación del riesgo_x000a_Análisis antes de controles_x000a_Establecimiento de controles_x000a__x000a_"/>
    <s v="Se ajusta el contexto del proceso_x000a_Se actualizan controles por actualización de procedimiento PR-080 Monitoreo y control de condiciones ambientales._x000a_Se ajusta la opción donde se señalan los procesos posiblemente afectados con este riesgo. _x000a_Se ajustan causas internas y causas externas_x000a_Se ajusta la calificación de la probabilidad antes de controles_x0009__x0009__x0009__x0009__x0009__x0009__x0009__x0009__x0009__x0009__x0009__x0009__x0009__x0009__x0009__x0009__x0009__x0009__x0009__x0009__x0009__x0009__x0009__x0009__x0009__x0009__x0009__x0009_"/>
    <d v="2024-04-30T00:00:00"/>
    <s v="_x000a_- Establecimiento de controles: "/>
    <s v="_x000a_Se realiza la actualización del riesgo con las siguientes novedades:_x000a__x000a_- Establecimiento de controles: Se ajustan los controles preventivos y detectivos, asociados al procedimiento Consulta de los Fondos Documentales Custodiados por el Archivo de Bogotá 4213000-PR-082."/>
    <d v="2024-07-10T00:00:00"/>
    <s v="_x000a_Se realiza la actualización del riesgo con las siguientes novedades:_x000a__x000a_Identificación del Riesgo:  Se realiza la asociación del nuevo proyecto 8118-Fortalecimiento del acceso y difusión de la memoria histórica y del patrimonio documental de Bogotá, D.C., y los objetivos de desarrollo sostenible._x000a__x000a_(Rradicado 3-2024-17523 del 09 de julio de 2024.)"/>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241"/>
    <s v="EYADP-G140"/>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s v="Dirección Distrital de Archivo de Bogotá"/>
    <s v="- Los equipos (su mayoría) no cuentan con los dispositivos requeridos para operar bajo las nuevas condiciones de trabajo (micrófonos, cámaras, entre otros)_x000a_- La planta de personal asignada al proceso no es suficiente para la gestión del mismo_x000a_- No hay distribución equitativa y objetiva de responsabilidades y tareas._x000a__x000a__x000a__x000a__x000a__x000a__x000a_"/>
    <s v="- Falta de continuidad en los programas y proyectos entre administraciones._x000a_-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3. Consolidar una gestión pública eficiente, a través del desarrollo de capacidades institucionales, para contribuir a la generación de valor público."/>
    <s v="- Visitas guiadas en el Archivo de Bogotá (OPA)_x000a__x000a_"/>
    <s v="- Ningún otro proceso en el Sistema de Gestión de Calidad_x000a__x000a__x000a__x000a_"/>
    <s v="Sin asociación"/>
    <s v="No aplica"/>
    <s v="Media (3)"/>
    <n v="0.6"/>
    <s v="Leve (1)"/>
    <s v="Menor (2)"/>
    <s v="Menor (2)"/>
    <s v="Leve (1)"/>
    <s v="Leve (1)"/>
    <s v="Menor (2)"/>
    <s v="Menor (2)"/>
    <n v="0.4"/>
    <s v="Moderado"/>
    <s v="El proceso estima que el riesgo se ubica en una zona moderada, debido a que la frecuencia con la que se realizó las visitas guiadas  asociada al riesgo se presentó 30 veces en el último año, ante su materialización, podrían presentarse efectos menores, en imagen y cumplimiento. "/>
    <s v="- 1. El Instructivo de visitas guiadas en el Archivo Bogotá 4213200-IN-071 indica que El Profesional Universitario de la Dirección Distrital de Archivo de Bogotá, autorizado(a) por El Director Distrital de Archivo de Bogotá, cada vez que se reciba una solicitud de visita guiada a través de los canales establecidos: correo contactoarchivodebogota@alcaldiabogota.gov.co y SIGA verifica que la solicitud cumpla con los criterios establecidos para la prestación del servicio. La(s) fuente(s) de información utilizadas es(son) base de datos de la prestación del servicio de visita guiada. En caso de evidenciar observaciones, desviaciones o diferencias, se le informa al usuario la novedad, mediante correo electrónico u Oficio 4233300-FT-012, presentándole alternativas o estableciendo una nueva fecha u horario probable de la visita. De lo contrario, se registra el cumplimiento de la solicitud en la base de datos de la prestación del servicio de visita guiada. Tipo: Preventivo Implementación: Manual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probable de la visita. De lo contrario, se programa fecha y hora de la visita y se informa al solicitante a través de correo electrónico u Oficio 2211600-FT-012. Tipo: Preventivo Implementación: Manual_x000a_- 3. El Instructivo de visitas guiadas en el Archivo Bogotá 4213200-IN-071 indica que El Director Distrital de Archivo de Bogotá, autorizado(a) por el Manual específico de funciones y competencias laborales,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2210112-FT-281. De lo contrario, queda como evidencia el registro de la conformidad en el acta de subcomité de autocontrol 4201000-FT-281.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 Tipo: Correctivo Implementación: Manual_x000a_- 2.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a__x000a__x000a__x000a__x000a__x000a__x000a_- Actualizar el riesgo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s v="- Dirección Distrital de Archivo de Bogotá_x000a_- Profesional Universitario de la Dirección Distrital de Archivo de Bogotá_x000a_- Profesional Universitario de la Dirección Distrital de Archivo de Bogotá_x000a__x000a__x000a__x000a__x000a__x000a__x000a_- Dirección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actualizado."/>
    <d v="2023-12-06T00:00:00"/>
    <s v="Identificación del riesgo_x000a__x000a__x000a__x000a_"/>
    <s v="Se ajusta el contexto del proceso._x000a_Se ajusta la opción donde se señalan los procesos posiblemente afectados con este riesgo. _x000a_Se actualiza causas internas"/>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242"/>
    <s v="EYADP-G141"/>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x v="0"/>
    <s v="Ejecución y administración de procesos"/>
    <s v="Dirección Distrital de Archivo de Bogotá"/>
    <s v="- Falta de actualización de algunos sistemas (interfaz, accesibilidad, disponibilidad) que interactúan con los procesos._x000a_-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_x000a__x000a__x000a_"/>
    <s v="- Inducir a las entidades en errores en la función archivística._x000a_- Pérdida de credibilidad por parte de las otras entidades del Distrito y privadas que cumplen funciones públicas_x000a_- Incumplimiento en la normatividad archivística vigente_x000a__x000a__x000a__x000a__x000a__x000a__x000a_"/>
    <s v="3. Consolidar una gestión pública eficiente, a través del desarrollo de capacidades institucionales, para contribuir a la generación de valor público."/>
    <s v="- Asistencia técnica en Gestión documental y archivos_x000a_- Instrumento técnico en gestión documental y archivos_x000a_"/>
    <s v="- Procesos misionales en el Sistema de Gestión de Calidad_x000a__x000a__x000a__x000a_"/>
    <s v="Sin asociación"/>
    <s v="No aplica"/>
    <s v="Media (3)"/>
    <n v="0.6"/>
    <s v="Leve (1)"/>
    <s v="Menor (2)"/>
    <s v="Menor (2)"/>
    <s v="Leve (1)"/>
    <s v="Leve (1)"/>
    <s v="Leve (1)"/>
    <s v="Menor (2)"/>
    <n v="0.4"/>
    <s v="Moderado"/>
    <s v="El proceso estima que el riesgo se ubica en una zona Moderada, debido a que la frecuencia con la que se realizó la actividad clave asociada al riesgo se presentó 30 veces en el último año, sin embargo, ante su materialización, podrían presentarse efectos significativos, en la imagen de la entidad a nivel local. "/>
    <s v=" - 1. El procedimiento de investigaciones para la difusión del conocimiento, el fortalecimiento de la gestión documental y la apropiación social del patrimonio documental del Distrito Capital 42130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4211000-FT-449) o correo electrónico para los respectivos ajustes. De lo contrario, se aprueba el documento con la investigación finalizada y se registra en Evidencia reunión 4211000-FT-449 o en Correo electrónico de revisión y aprobación del documento de investigación. Tipo: Preventivo Implementación: Manual_x000a_- 2. El procedimiento de Asistencia técnica en gestión documental y archivos 4213000-PR-257 PC#(5): indica que el Subdirector(a) del Sistema Distrital de Archivos y el Subdirector(a) de Gestión del Patrimonio Documental mensualmente en el Subcomité de Autocontrol de cada dependencia se verifica el desarrollo de las asistencias técnicas. _x000a_La(s) fuente(s) de información utilizadas es(son) , la matriz de asistencia técnica y los resultados de las encuestas de calificación del servicio.  En caso de evidenciar observaciones, desviaciones o diferencias, las informan al profesional universitario y/o especializado en el marco del Subcomité de Autocontrol, para que realice los ajustes y se registran en el Acta Subcomité de Autocontrol 4201000-FT-281. De lo contrario, queda como evidencia el Acta Subcomité de Autocontrol 4201000-FT-281. Tipo: Preventivo Implementación: Manual _x000a_- 3.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brev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breviado Tabla de Retención Documental de entidades públicas y privadas que cumplen una función pública 4213100-FT-927 o Concepto técnico de evaluación abreviado Tabla de Valoración Documental de entidades públicas y privadas que cumplan una función pública 4213100-FT-929, mediante Oficio 4233300-FT-012 o Memorando 4233300-FT-011. Tipo: Preventivo Implementación: Manual_x000a_- 4.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brev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breviado Tabla de Retención Documental de entidades públicas y privadas que cumplen una función pública 4213100-FT-927 o Concepto técnico de evaluación abreviado Tabla de Valoración Documental de entidades públicas y privadas que cumplan una función pública 4213100-FT-929, mediante Oficio 4233300-FT-012 o Memorando 4233300-FT-011. Tipo: Detectivo Implementación: Manual_x000a_- 5.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mpl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mpliado de Tabla de Valoración Documental de entidades públicas 4213100-FT-928 o Concepto técnico de evaluación ampliado de Tabla de Retención Documental de entidades públicas 4213100-FT-930 o Concepto técnico de evaluación ampliado de Tabla de Retención Documental Empresas privadas que cumplen una función pública 4213100-FT-988 o Concepto técnico de evaluación ampliado de Tabla de Valoración Documental Empresas privadas que cumplen una función pública 4213100-FT-1084, mediante Oficio 4233300-FT-012 o Memorando 4233300-FT-011. Tipo: Preventivo Implementación: Manual_x000a_- 6.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mpl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mpliado de Tabla de Valoración Documental de entidades públicas 4213100-FT-928 o Concepto técnico de evaluación ampliado de Tabla de Retención Documental de entidades públicas 4213100-FT-930 o Concepto técnico de evaluación ampliado de Tabla de Retención Documental Empresas privadas que cumplen una función pública 4213100-FT-988 o Concepto técnico de evaluación ampliado de Tabla de Valoración Documental Empresas privadas que cumplen una función pública 4213100-FT-1084, mediante Oficio 4233300-FT-012 o Memorando 4233300-FT-011. Tipo: Detectivo Implementación: Manual_x000a_- 7.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 Tipo: Preventivo Implementación: Manual_x000a_- 8.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 Tipo: Preventivo Implementación: Manual_x000a_- 9. El procedimiento de seguimiento estratégico al cumplimiento de la normativa archivística en las entidades del distrito capital 2215200 -PR- 299 indica que el Subdirector del Sistema Distrital de Archivos, autorizado(a) por el Director Distrital de Archivo de Bogotá, anualmente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las informa al Profesional Universitario en la reunión de revisión para que realice los ajustes y se registran en la Evidencia reunión 4211000-FT-449 de revis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l distrito capital y la Evidencia reunión 4211000-FT449 de revisión del Informe consolidado de seguimiento estratégico al cumplimiento de la normativa archivística en las entidades del distrito capital. Tipo: Detectivo Implementación: Manual_x000a_- 10. El procedimiento de seguimiento estratégico al cumplimiento de la normativa archivística en las entidades del distrito capital 2215200 -PR- 299 indica que el Director Distrital de Archivo de Bogotá, autorizado(a) por el Manual específico de funciones y competencias laborales, anualmente revisa la pertinencia técnica y normativa del Informe consolidado de seguimiento estratégico a  cumplimiento de la normativa archivística y lo aprueba. La(s) fuente(s) de información utilizadas es(son) la normatividad archivística vigente y la herramienta de verificación. En caso de evidenciar observaciones, desviaciones o diferencias, las informa al Profesional Universitario en la reunión de aprobación para que realice los ajustes y se registran en la Evidencia reunión 4211000-FT-449 de aprobac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 distrito capital y la Evidencia reunión 4211000-FT449 de aprobación del Informe consolidado de seguimiento estratégico al cumplimiento de la normativa archivística en las entidades del distrito capital. Tipo: Detectivo Implementación: Manual"/>
    <s v=" _x000a_- Documentado_x000a_- Documentado_x000a_- Documentado_x000a_- Documentado_x000a_- Documentado_x000a_- Documentado_x000a_- Documentado_x000a_- Documentado_x000a_- Documentado_x000a_- Documentado_x000a__x000a__x000a__x000a__x000a_"/>
    <s v=" - Continua_x000a_- Continua_x000a_- Continua_x000a_- Continua_x000a_- Continua_x000a_- Continua_x000a_- Continua_x000a_- Continua_x000a_- Continua_x000a_- Continua_x000a__x000a__x000a__x000a__x000a_"/>
    <s v=" - Con registro_x000a_- Con registro_x000a_- Con registro_x000a_- Con registro_x000a_- Con registro_x000a_- Con registro_x000a_- Con registro_x000a_- Con registro_x000a_- Con registro_x000a_- Con registro_x000a__x000a__x000a__x000a__x000a_"/>
    <s v=" - Preventivo_x000a_- Preventivo_x000a_- Preventivo_x000a_- Detectivo_x000a_- Preventivo_x000a_- Detectivo_x000a_- Preventivo_x000a_- Preventivo_x000a_- Detectivo_x000a_- Detectivo_x000a__x000a__x000a__x000a__x000a_"/>
    <s v="25%_x000a_25%_x000a_25%_x000a_15%_x000a_25%_x000a_15%_x000a_25%_x000a_25%_x000a_15%_x000a_15%_x000a__x000a__x000a__x000a__x000a_"/>
    <s v=" - Manual_x000a_- Manual_x000a_- Manual_x000a_- Manual_x000a_- Manual_x000a_- Manual_x000a_- Manual_x000a_- Manual_x000a_- Manual_x000a_- Manual_x000a__x000a__x000a__x000a__x000a_"/>
    <s v="15%_x000a_15%_x000a_15%_x000a_15%_x000a_15%_x000a_15%_x000a_15%_x000a_15%_x000a_15%_x000a_15%_x000a__x000a__x000a__x000a__x000a_"/>
    <s v="40%_x000a_40%_x000a_40%_x000a_30%_x000a_40%_x000a_30%_x000a_40%_x000a_40%_x000a_30%_x000a_30%_x000a__x000a__x000a__x000a__x000a_"/>
    <s v="- 1. El mapa de riesgos del proceso Fortalecimiento de la Gestión Pública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 Tipo: Correctivo Implementación: Manual_x000a_- 2. El mapa de riesgos del proceso Fortalecimiento de la Gestión Pública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concepto de TRD o TVD, o actualización del instrumento de normalización, según corresponda el error, con el fin de asegurar  la conformidad en las orientaciones técnicas y/ o en el seguimiento al cumplimiento de la función archivística.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2994159969279992E-4"/>
    <s v="Menor (2)"/>
    <n v="0.22500000000000003"/>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a__x000a__x000a__x000a__x000a__x000a_- Actualizar el riesgo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s v="- Dirección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9__x000a_Profesional Universitario y Profesional Especializado de la Subdirección del Sistema Distrital de Archivos_x000a__x000a__x000a__x000a__x000a__x000a_- Dirección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a_- Correo electrónico a través del cual se informan los errores (fallas o deficiencias) en las orientaciones técnicas y seguimiento al cumplimiento de la función archivística, presentados_x000a_- Evidencia de reunión 42110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actualizado."/>
    <d v="2023-12-06T00:00:00"/>
    <s v="Identificación del riesgo_x000a_Análisis antes de controles_x000a_Establecimiento de controles_x000a__x000a_"/>
    <s v="Se ajusta el contexto del proceso._x000a_Se actualiza riesgo de la ficha por modificaciones en procedimientos_x000a_Se actualizan controles por actualización de procedimientos_x000a_Se incluyeron los servicios Asistencia técnica en Gestión documental y archivos y  Instrumento técnico en gestión documental y archivos._x000a_Se ajustan causas internas, externas y efectos_x000a_Se actualiza la calificación de la probabilidad debido a la eliminación de conceptos técnicos de contratación"/>
    <d v="2024-04-30T00:00:00"/>
    <s v="Se realiza la actualización del riesgo con las siguientes novedades:_x000a__x000a_- Establecimiento de controles: Se ajustan los controles preventivos y detectivos, se eliminan los controles asociados al procedimiento de Asistencia técnica en gestión documental y archivos 4213000-PR-257._x000a__x000a_- Evaluación de controles: Se realiza la evaluación de controles conforme con el mapa de riesgos remitido."/>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a_(Servicio de Publicación de  los actos y documentos administrativos en el Registro Distrital)"/>
    <n v="243"/>
    <s v="EYADP-G142"/>
    <s v="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s v="Subdirección de Imprenta Distrital"/>
    <s v="- Falta de actualización de algunos sistemas (interfaz, accesibilidad, disponibilidad) que interactúan con los procesos._x000a_- Desconocimiento de las demás dependencias y entidades distritales, sobre las particularidades de la Subdirección de Imprenta Distrital._x000a__x000a__x000a__x000a__x000a__x000a__x000a__x000a_"/>
    <s v="- La inestabilidad de la conectividad, no disponibilidad de servidores de información y vulnerabilidad en la seguridad informática._x000a__x000a__x000a__x000a__x000a__x000a__x000a__x000a__x000a_"/>
    <s v="- La buena reputación de la Subdirección de Imprenta Distrital y por consiguiente la Secretaría General de la Alcaldía Mayor de Bogotá, D.C., se vería afectada, lo cual generaría desconfianza ante las partes interesadas._x000a_- Afectar a la entidad emisora del acto o documento administrativo o la ciudadanía, al no divulgar o divulgar información errónea sobre decisiones de la Administración Distrital._x000a_- Sanciones para los funcionarios o servidores que intervienen en el proceso_x000a_- Posibles sanciones legales para la Secretaría General de la Alcaldía Mayor de Bogotá D.C_x000a__x000a__x000a__x000a__x000a__x000a_"/>
    <s v="3. Consolidar una gestión pública eficiente, a través del desarrollo de capacidades institucionales, para contribuir a la generación de valor público."/>
    <s v="- Publicación de actos o documentos administrativos en el Registro Distrital (Trámite)_x000a_- Consulta del Registro Distrital (Consulta)_x000a_"/>
    <s v="- Procesos misionales en el Sistema de Gestión de Calidad_x000a__x000a__x000a__x000a_"/>
    <s v="Sin asociación"/>
    <s v="No aplica"/>
    <s v="Media (3)"/>
    <n v="0.6"/>
    <s v="Leve (1)"/>
    <s v="Menor (2)"/>
    <s v="Menor (2)"/>
    <s v="Leve (1)"/>
    <s v="Leve (1)"/>
    <s v="Leve (1)"/>
    <s v="Menor (2)"/>
    <n v="0.4"/>
    <s v="Moderado"/>
    <s v="El proceso estima que el riesgo se ubica en una zona moderada, debido a que la frecuencia con la que se realizó la actividad clave asociada al riesgo se presentó 280 veces al año, sin embargo, ante su materialización, podrían presentarse efectos de relativa relevancia, en la imagen de la entidad a nivel local."/>
    <s v="- 1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olicitan publicación de un acto o documento administrativo revisa la pertinencia de publicación del acto o documento administrativo,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De lo contrario, se avala para que continúe el proceso de revisión y se cotejen los archivos soporte en la plataforma del SIRD. Tipo: Preventivo Implementación: Manual_x000a_- 2 El procedimiento 2213300-PR-097 &quot;Publicación del Registro Distrital&quot; indica que el Técnico operativo u Operario, autorizado(a) por el (la) Subdirector(a) Técnico(a) de la Imprenta Distrital, cada vez que solicitan publicación de un acto o documento administrativo coteja los archivos soporte del acto o documento administrativo con la información ingresada en la plataforma,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 De lo contrario, se aprueba la solicitud de publicación en la plataforma SIRD. Tipo: Detectivo Implementación: Manual_x000a_- 3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e elabora un ejemplar del Registro Distrital revisa el archivo electrónico del mismo con la completitud de los actos o documentos administrativos en el incluidos. La(s) fuente(s) de información utilizadas es(son) la solicitud de publicación y los respectivos soportes recibidos. En caso de evidenciar observaciones, desviaciones o diferencias, devuelve el documento borrador que contiene los soportes del ejemplar a publicar allegado en SIGA para su corrección o ajuste. De lo contrario, conceptúa y avala la publicación del ejemplar radicando en SIGA el documento con la relación de cada uno de los actos o documentos administrativos recibidos que cumplieron con los requisitos para publicación. Tipo: Detectivo Implementación: Manual_x000a_- 4 El procedimiento 2213300-PR-097 &quot;Publicación del Registro Distrital&quot; indica que el Técnico Operativo, autorizado(a) por el (la) Subdirector(a) Técnico(a) de la Imprenta Distrital, cada vez que se publica un Registro Distrital verifica que el ejemplar publicado se encuentre disponible para consulta en la Web. La(s) fuente(s) de información utilizadas es(son) módulo consultar Registros Distritales - en la plataforma del sistema de información del Registro Distrital - SIRD. En caso de evidenciar observaciones, desviaciones o diferencias, deberá revisar que el proceso de publicación se haya surtido en el SIRD. De lo contrario, se finaliza el proceso de publicación.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Detectivo_x000a__x000a__x000a__x000a__x000a__x000a__x000a__x000a__x000a__x000a__x000a__x000a__x000a__x000a__x000a__x000a_"/>
    <s v="25%_x000a_1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30%_x000a__x000a__x000a__x000a__x000a__x000a__x000a__x000a__x000a__x000a__x000a__x000a__x000a__x000a__x000a__x000a_"/>
    <s v="- 1 El mapa de riesgos del proceso Fortalecimiento de la Gestión Pública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en el ejemplar del Registro Distrital emiti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riesgo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s v="- Subdirección Imprenta Distrital_x000a_- Subdirector(a) de Imprenta Distrital_x000a__x000a_- Subdirector(a) de Imprenta Distrital_x000a__x000a_- Subdirector(a) de Imprenta Distrital_x000a__x000a_- Técnico Operativo_x000a_- Subdirector(a) de Imprenta Distrital_x000a__x000a__x000a__x000a__x000a_- Subdirección Imprenta Distrital"/>
    <s v="- Reporte de monitoreo indicando la materialización del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actualizado."/>
    <d v="2023-12-06T00:00:00"/>
    <s v="Identificación del riesgo_x000a__x000a__x000a__x000a_"/>
    <s v="Se ajusta el contexto del proceso._x000a_Se actualiza las causas externas del mismo."/>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244"/>
    <s v="EYADP-G143"/>
    <s v="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s v="Subdirección de Imprenta Distrital"/>
    <s v="- La imagen institucional se ve afectada ante los usuarios que utilizan el servicio, si este no se presta adecuadamente. (pendiente a hoy)_x000a_- Dificultad en la articulación de actividades comunes a las dependencias_x000a__x000a__x000a__x000a__x000a__x000a__x000a__x000a_"/>
    <s v="- Cambios de características técnicas del producto por parte de los usuarios._x000a_- Falta de recursos que podría darse por los recortes presupuestales, humanos y técnicos que influirían en la no sostenibilidad de los programas e iniciativas de los proyectos de inversión y en los servicios que presta al Secretaría General en el Distrito_x000a__x000a__x000a__x000a__x000a__x000a__x000a__x000a_"/>
    <s v="- Pérdida de credibilidad institucional_x000a_- Desbalance de línea en planta de producción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Procesos misionales en el Sistema de Gestión de Calidad_x000a__x000a__x000a__x000a_"/>
    <s v="Sin asociación"/>
    <s v="No aplica"/>
    <s v="Media (3)"/>
    <n v="0.6"/>
    <s v="Leve (1)"/>
    <s v="Menor (2)"/>
    <s v="Menor (2)"/>
    <s v="Menor (2)"/>
    <s v="Leve (1)"/>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leves  en la operación, cumplimiento e imagen de la entidad a nivel local."/>
    <s v="- 1 El procedimiento producción de artes gráficas para entidades Distritales 2213300-PR-098 indica que el Profesional Universitario (Producción), autorizado(a) por el (la) Subdirector(a) Técnico(a) de la Imprenta Distrital, cada vez que se genere el producto terminado verifica la calidad de un ejemplar acorde con la imposición, así como las características técnicas acordadas. La(s) fuente(s) de información utilizadas es(son) el informe de trazabilidad EMLAZE y el formato 4211200-FT-372. En caso de evidenciar observaciones, desviaciones o diferencias, procederá a identificar y dar tratamiento de producto NO conforme. De lo contrario, se termina la ejecución del trabajo solicitado. Tipo: Preventivo Implementación: Manual_x000a_- 2 El procedimiento producción de artes gráficas para entidades Distritales 2213300-PR-098 indica que el Profesional Universitario (Producción), autorizado(a) por el (la) Subdirector(a) Técnico(a) de la Imprenta Distrital, cada vez que se reporte una novedad que afecte la oportunidad de entrega de un trabajo, realiza el seguimiento a las novedades del proceso productivo, de mantenimiento, disponibilidad de máquinas, personal para desarrollar los trabajos de artes gráficas y cumplimiento de las órdenes de producción generadas, acorde con lo indicado en las actividades del proceso productivo. La(s) fuente(s) de información utilizadas es(son) el registro de la reunión seguimiento al proceso productivo de la Subdirección de Imprenta Distrital (4211200-FT-836), la verificación de cintas métricas (4211200-FT-1183) realizado trimestralmente, verificación de requisitos ISO 9001:2015 y buenas prácticas de manufactura BPM (4211200-FT-1128) generado mensualmente y el reporte de limpieza maquinaria (4211200-FT-947) realizado semanalmente. En caso de evidenciar observaciones, desviaciones o diferencias, se procederá a generar acciones para mitigar las dificultades presentadas. De lo contrario, continua el proceso productivo hasta su entrega fin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el Profesional Universitario (Producción), autorizado(a) por el (la) Subdirector(a) Técnico(a) de la Imprenta Distrital, cada vez que se identifique la materialización del riesgo informa al usuario solicitante la reprogramación de entrega realizada al trabajo acorda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riesgo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s v="- Subdirección de Imprenta Distrital_x000a_- Subdirector(a) de Imprenta Distrital_x000a_- Subdirector(a) de Imprenta Distrital_x000a_- Profesional Universitario (Producción)_x000a_- Profesional Universitario (Producción)_x000a_- Profesional Universitario (Producción)_x000a__x000a__x000a__x000a_- Subdirección de Imprenta Distrital"/>
    <s v="- Reporte de monitoreo indicando la materialización del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actualizado."/>
    <d v="2023-12-06T00:00:00"/>
    <s v="Identificación del riesgo_x000a_Análisis antes de controles_x000a__x000a__x000a_"/>
    <s v="Se ajusta el contexto del proceso._x000a_Se actualizan las  causas externas del riesgo"/>
    <m/>
    <m/>
    <m/>
    <m/>
    <m/>
    <m/>
    <m/>
    <m/>
    <m/>
    <m/>
    <m/>
    <m/>
    <m/>
    <m/>
    <m/>
    <m/>
    <m/>
    <m/>
    <m/>
    <m/>
    <m/>
    <m/>
    <m/>
    <m/>
    <m/>
    <m/>
    <m/>
    <m/>
    <m/>
    <m/>
    <m/>
    <m/>
    <m/>
  </r>
  <r>
    <x v="4"/>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_x000a_Fase (actividad):  Fortalecer el modelo de operación por procesos de la Secretaría General para mejorar su desempeño"/>
    <n v="261"/>
    <s v="EYADP-G156"/>
    <s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x v="0"/>
    <s v="Ejecución y administración de procesos"/>
    <s v="Oficina Asesora de Planeación "/>
    <s v="- Dificultades en la transferencia de conocimiento entre los servidores que se vinculan y retiran de la entidad._x000a_- La información de entrada que se requiere para registrar en el Aplicativo DARUMA no es suficiente, clara o de calidad._x000a_- Errores humanos en la consolidación y digitación de información._x000a_- La información no se encuentra centralizada para su uso._x000a_- Falta de validación de los procesos y dependencias que remiten la información.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_x000a__x000a__x000a__x000a__x000a__x000a__x000a__x000a__x000a_"/>
    <s v="- Resultados e informes incoherentes frente a la gestión realizada por el proceso o la dependencia._x000a_- Posibles hallazgos._x000a_- Afectación de la imagen de las dependencias y del proceso._x000a_- Desgaste administrativo por reprocesos en la información registrada._x000a_- Desconfianza en la información registrada en el Aplicativo DARUMA.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Alta (4)"/>
    <n v="0.8"/>
    <s v="Leve (1)"/>
    <s v="Menor (2)"/>
    <s v="Menor (2)"/>
    <s v="Leve (1)"/>
    <s v="Moderado (3)"/>
    <s v="Menor (2)"/>
    <s v="Moderado (3)"/>
    <n v="0.6"/>
    <s v="Alto"/>
    <s v="Se determina la probabilidad alta teniendo en cuenta que la retroalimentación a los procesos y dependencias se realiza de forma programada y a demanda según el comportamiento de las metodologías relacionadas. El impacto moderado teniendo en cuenta que se podría generar la entrega inoportuna de información para la toma de decisiones."/>
    <s v="- 1 El procedimiento 4202000-PR-005 Acciones correctivas, preventivas y de mejora indica que el Profesional de la Oficina Asesora de Planeación, autorizado(a) por el Jefe de la Oficina Asesora de Planeación, cada vez que un proceso realiza el reporte de avance para la(s) acciones (módulo “Planes” en el Aplicativo DARUMA) revisa la información reportada del seguimiento a las accion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en el Aplicativo DARUMA de acuerdo con los criterios establecidos en la programación de la acción. De lo contrario, mantiene el avance en el Aplicativo DARUMA de acuerdo con los criterios establecidos en la programación de la acción. Tipo: Preventivo Implementación: Manual_x000a_- 2 El procedimiento 4202000-PR-002 “Elaboración y control de la información documentada” (actividad 3) indica que el Profesional de la Oficina Asesora de Planeación, autorizado(a) por el Jefe de la Oficina Asesora de Planeación, cada vez que un proceso realiza la elaboración o modificación de un documento (módulo “Documentos” en el Aplicativo DARUMA) revisa que el documento cumpla con los criterios metodológicos señalados en la “Guía para la elaboración, modificación y eliminación de documento del sistema de gestión” y las condiciones generales del procedimiento 4202000-PR-002 “Elaboración y control de la información documentada”. La(s) fuente(s) de información utilizadas es(son) la información registrada en el módulo “Documentos”. En caso de evidenciar observaciones, desviaciones o diferencias, se devuelve el documento a la etapa de “Elaboración/Modificación” en el Aplicativo DARUMA para que se realicen los respectivos ajustes. De lo contrario, pasa el documento a la etapa de “Revisión” en el Aplicativo DARUMA. Tipo: Preventivo Implementación: Manual_x000a_- 3 El procedimiento 4202000-PR-214 “Gestión del riesgo” (actividad 11) indica que el profesional de la Oficina Asesora de Planeación, autorizado(a) por el Jefe de la Oficina Asesora de Planeación, cada vez que un proceso o proyecto de inversión realiza el reporte de monitoreo de riesgos (cuatrimestral en gestión y bimestral en corrupción) a través del Aplicativo DARUMA, realiza el análisis de la consistencia de los resultados del monitoreo de riesgos, verificando que cumpla metodológicamente con lo establecido en la Política de Administración del Riesgo (4202000-OT-081), las condiciones generales del procedimiento Gestión del riesgo (4202000-PR-214) y la Guía para la Administración de riesgos de gestión, corrupción y proyectos de inversión (4202000-GS-079). La(s) fuente(s) de información utilizadas es(son) los resultados del monitoreo a la gestión de riesgos y del reporte de avance de las acciones en el módulo &quot;Planes&quot;, registrados en el Aplicativo DARUMA. En caso de evidenciar observaciones, desviaciones o diferencias, se registran en el formato Retroalimentación al reporte de monitoreo de riesgos (gestión de procesos y corrupción) 4202000-FT-1157 y se envía mediante correo electrónico. De lo contrario, se registra la conformidad en el formato Retroalimentación al reporte de monitoreo de riesgos (gestión de procesos y corrupción) 4202000-FT-1157 y se envía mediante correo electrónico. Tipo: Preventivo Implementación: Manual_x000a_- 4 El instructivo “Gestión del Plan de Acción Integrado y Plan de Ajuste y Sostenibilidad MIPG en el Aplicativo DARUMA” fase de seguimiento, indica que el profesional de la Oficina Asesora de Planeación, autorizado(a) por el Jefe de la Oficina Asesora de Planeación, cada vez que una dependencia realiza el reporte de avance para la(s) actividades del Plan de Acción Integrado y Plan de Ajuste y Sostenibilidad MIPG (módulo “Planes” en el Aplicativo DARUMA), revisa la información reportada del seguimiento a las actividad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de la actividad en el Aplicativo DARUMA de acuerdo con los criterios establecidos en la programación de la misma. De lo contrario, mantiene el avance en el Aplicativo DARUMA de acuerdo con los criterios establecidos en la programación de la actividad. Tipo: Preventivo Implementación: Manual_x000a_- 5 La guía para el uso del módulo de indicadores en el Aplicativo DARUMA indica que el profesional de la Oficina Asesora de Planeación, autorizado(a) por el Jefe de la Oficina Asesora de Planeación, cada vez que un proceso realiza el reporte de ejecución de un indicador en el Aplicativo DARUMA (módulo Indicadores) verifica que el reporte del indicador respecto a magnitudes, información cualitativa y evidencias, sea coherente y tenga relación con la programación establecida para el periodo. La(s) fuente(s) de información utilizadas es(son) la información de captura registrada en el módulo Indicadores del Aplicativo DARUMA. En caso de evidenciar observaciones, desviaciones o diferencias, se devuelve el reporte del indicador al rol “Revisor de datos” para realizar los ajustes correspondientes y registrar nuevamente la información en el Aplicativo DARUMA. De lo contrario, se aprueba el reporte del indicador quedando registrada la información en el Aplicativo DARUMA.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Institucional indica que el Profesional de la Oficina Asesora de Planeación, autorizado(a) por el Jefe Oficina Asesora de Planeación, cada vez que se identifique la materialización del riesgo informa al proceso o dependencia la justificación de no haber realizado la retroalimentación y la fecha para realizarla. Tipo: Correctivo Implementación: Manual_x000a_- 2 El mapa de riesgos del proceso Fortalecimiento Institucional indica que el Profesional de la Oficina Asesora de Planeación, autorizado(a) por el Jefe Oficina Asesora de Planeación, cada vez que se identifique la materialización del riesgo realiza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Tipo: Correctivo Implementación: Manual_x000a_- 3 El mapa de riesgos del proceso Fortalecimiento Institucional indica que el Jefe Oficina Asesora de Planeación, autorizado(a) por el Manual específico de funciones y competencias laborales, cada vez que se identifique la materialización del riesgo informa al Comité Institucional de Gestión y Desempeño o al Comité Institucional de Coordinación de Control Interno, la justificación de no haber realizado la retroalimentación y los avances presentados para su ejecución, en caso que se afecte el actuar de las líneas de defens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2207999999999986E-2"/>
    <s v="Menor (2)"/>
    <n v="0.25312499999999999"/>
    <s v="Bajo"/>
    <s v="Se determina la zona de riesgo muy bajo, teniendo en cuenta que se definieron 5 controles para evitar que el riego se presente  y 3 correctivos ante la posible materialización del riesg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en el informe de monitoreo a la Oficina Asesora de Planeación._x000a_- Informar al proceso o dependencia la justificación de no haber realizado la retroalimentación y la fecha para realizarla._x000a_- Realizar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_x000a__x000a__x000a__x000a__x000a__x000a_- Actualizar e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s v="- Oficina Asesora de Planeación _x000a_- Profesional de la Oficina Asesora de Planeación_x000a_- Profesional de la Oficina Asesora de Planeación_x000a_- Jefe de la Oficina Asesora de Planeación_x000a__x000a__x000a__x000a__x000a__x000a_- Oficina Asesora de Planeación "/>
    <s v="-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Correo electrónico con la justificación_x000a_- Retroalimentación realizada a través del Aplicativo DARUMA_x000a_- Acta del Comité_x000a__x000a__x000a__x000a__x000a__x000a_-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actualizado."/>
    <d v="2023-12-15T00:00:00"/>
    <s v="_x000a__x000a_Establecimiento de controles_x000a_Evaluación de controles_x000a_"/>
    <s v="Se actualizaron los controles definidos teniendo en cuenta que los procedimientos 4202000-PR-002, 4202000-PR-005, 4202000-PR-214 fueron actualizados._x000a_Se incluyó un nuevo control relacionado con el procedimiento 4202000-PR-389 sobre la retroalimentación a los indicadores institucionales."/>
    <m/>
    <m/>
    <m/>
    <m/>
    <m/>
    <m/>
    <m/>
    <m/>
    <m/>
    <m/>
    <m/>
    <m/>
    <m/>
    <m/>
    <m/>
    <m/>
    <m/>
    <m/>
    <m/>
    <m/>
    <m/>
    <m/>
    <m/>
    <m/>
    <m/>
    <m/>
    <m/>
    <m/>
    <m/>
    <m/>
    <m/>
    <m/>
    <m/>
  </r>
  <r>
    <x v="4"/>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_x000a_Fase (actividad): Implementar el 100% del Plan Institucional de Gestión Ambiental –PIGA para garantizar el cumplimiento de los lineamientos, directrices y normativa en materia ambiental"/>
    <n v="262"/>
    <s v="EYADP-G157"/>
    <s v="Posibilidad de afectación reputacional por pérdida de la credibilidad en el compromiso ambiental de la Entidad, debido a decisiones erróneas o no acertadas en la formulación del PIGA y su plan de acción"/>
    <x v="0"/>
    <s v="Ejecución y administración de procesos"/>
    <s v="Dirección Administrativa y Financiera"/>
    <s v="- Inadecuada determinación de los controles operacionales para mitigar los impactos y riesgos ambientales._x000a_- No contar con la línea base de implementación del PIGA de la vigencia anterior._x000a_- Dificultad en la apropiación de políticas ambientales._x000a_- Omisiones en la Identificación de aspectos y valoración de Impactos._x000a_- Las personas que formulan el PIGA y su plan de acción no tienen los conocimientos requeridos o suficientes._x000a_- Alta rotación de personal y dificultades en la transferencia de conocimiento entre los servidores y/o contratistas que participan en el proceso, en virtud de vinculación, retiro o reasignación de roles._x000a__x000a__x000a__x000a_"/>
    <s v="- Cambios constantes en la normativa aplicable al proceso. _x000a_- Demora por parte de los entes de control en materia ambiental en la atención de los trámites y requerimientos de la Secretaría General._x000a_- Afectación de la formulación del Plan, debido a emergencias sanitarias/pandemias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uy baja (1)"/>
    <n v="0.2"/>
    <s v="Leve (1)"/>
    <s v="Menor (2)"/>
    <s v="Menor (2)"/>
    <s v="Leve (1)"/>
    <s v="Leve (1)"/>
    <s v="Menor (2)"/>
    <s v="Menor (2)"/>
    <n v="0.4"/>
    <s v="Bajo"/>
    <s v="Se determina la probabilidad muy baja, ya que la actividad que conlleva el riesgo se ejecuta como máximos 1 vez por año. El impacto (2 menor) obedece a un posible pago de sanciones económicas por incumplimiento en la normatividad aplicable ante un ente  regulador y/o indemnizaciones a terceros. No se incumplen las metas y objetivos institucionales"/>
    <s v="- 1 El procedimiento 2210111-PR -203 &quot;Formulación, ejecución y seguimiento al Plan Institucional de Gestión Ambiental - PIGA &quot;indica que el Comité Institucional de Gestión y Desempeño , autorizado(a) por la Resolución 494 de 2019 y la Resolución 759 de 2020 &quot;Designación gestor ambiental&quot;, cada vez que se defina la política ambiental revisa que se incluya la responsabilidad de la organización con el medio ambiente en tres puntos fundamentales: • Mejora continua • Prevención y control de la contaminación • Compromiso de cumplir la legislación ambiental relevante y otros compromisos existentes La(s) fuente(s) de información utilizadas es(son) la Constitución Política de Colombia, Ley 99 de 1993, el Decreto 807 de 2019, la Resolución 242 de 2014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para posteriormente, ser aprobada la Política Ambiental. De lo contrario, queda aprobada la Política Ambiental en el Acta del Comité Institucional de Gestión y Desempeño sin observaciones. Tipo: Preventivo Implementación: Manual_x000a_- 2 El procedimiento 2210111-PR -203 &quot;Formulación, ejecución y seguimiento al Plan Institucional de Gestión Ambiental - PIGA &quot; indica que el Comité Institucional de Gestión y Desempeño, autorizado(a) por la Resolución 494 de 2019 y la Resolución 759 de 2020 &quot;Designación gestor ambiental&quot;, cada cuatro años para el Plan Institucional de Gestión Ambiental - PIGA y anualmente para el Plan de Acción revisa que cumplan con los lineamientos establecidos en la Resolución 242 de 2014 de la Secretaría Distrital de Ambiente. La(s) fuente(s) de información utilizadas es(son) la Resolución 242 de 2014. En caso de evidenciar observaciones, desviaciones o diferencias, el Gestor Ambiental y los profesionales de la DAF realizarán los ajustes necesarios conforme con lo señalado en el Acta del Comité Institucional de Gestión y Desempeño. De lo contrario, queda aprobado el Plan Institucional de Gestión Ambiental PIGA en el Acta del Comité Institucional de Gestión y Desempeño sin observaciones. Tipo: Preventivo Implementación: Manual_x000a_- 3 El procedimiento 2210111-PR -288 &quot;Identificación de aspectos, evaluación de impactos y prevención de riesgos ambientales&quot; indica que los Profesionales DAF, la Mesa Técnica de Apoyo en Gestión Ambiental y el Gestor Ambiental, autorizado(a) por la Resolución 494 de 2019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242 de 2014.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2211600-FT-008: Mesa Técnica de Apoyo en Gestión Ambiental. Tipo: Preventivo Implementación: Manual_x000a_- 4 El procedimiento 2210111-PR -203 &quot;Formulación, ejecución y seguimiento al Plan Institucional de Gestión Ambiental - PIGA &quot;indica que el Gestor Ambiental y los profesionales de la Dirección Administrativa y Financiera, autorizado(a) por la Resolución 494 de 2019 y la Resolución 759 de 2020 &quot;Designación gestor ambiental&quot;, trimestralmente realizan el seguimiento de las actividades descritas en el Plan de Acción Anual del Plan Institucional de Gestión Ambiental –PIGA y lo presentan a la Mesa Técnica de apoyo de Gestión Ambiental. La(s) fuente(s) de información utilizadas es(son) el Plan de Acción Anual del Plan Institucional de Gestión Ambiental PIGA. En caso de evidenciar observaciones, desviaciones o diferencias, por parte de la Mesa Técnica de Apoyo en Gestión Financiera, se plantearán las acciones pertinentes para fortalecer la implementación del Plan de Acción Anual del Plan Institucional de Gestión Ambiental - PIGA. De lo contrario, queda la conformidad de la información reportad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Fortalecimiento institucional indica que Director(a) Administrativo y Financiero - Gestor Ambiental, autorizado(a) por la Resolución 759 de 2020, cada vez que se identifique la materialización del riesgo, realiza la propuesta de ajustes al documento PIGA y/o su plan de acción. Tipo: Correctivo Implementación: Manual_x000a_- 2 El mapa de riesgos del proceso Fortalecimiento institucional indica que Director(a) Administrativo y Financiero - Gestor Ambiental, autorizado(a) por la Resolución 759 de 2020, cada vez que se identifique la materialización del riesgo, presenta la nueva versión del documento PIGA y/o su plan de acción en la Mesa Técnica de Apoyo en Gestión Ambiental y en el Comité Institucional de Gestión y Desempeño y una vez aprobado realiza la publicación y socializ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enor (2)"/>
    <n v="0.22500000000000003"/>
    <s v="Bajo"/>
    <s v="Dado que el riesgo se ubicaba en una zona baja desde la valoración inicial, las actividades de control contribuyen a mantener la probabilidad muy baja y el impacto menor.  Por lo tanto el resultado después de los controles continúa siendo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_x000a_- Realizar la propuesta de ajustes al documento PIGA y/o su plan de acción_x000a_- Presentar la nueva versión del  documento PIGA y/o su plan de acción en la Mesa Técnica de Apoyo en Gestión Ambiental y en el Comité Institucional de Gestión y Desempeño y una vez aprobado realizar la publicación y socialización._x000a__x000a__x000a__x000a__x000a__x000a__x000a_- Actualizar el riesgo Posibilidad de afectación reputacional por pérdida de la credibilidad en el compromiso ambiental de la Entidad, debido a decisiones erróneas o no acertadas en la formulación del PIGA y su plan de acción"/>
    <s v="- Dirección Administrativa y Financiera_x000a_- Director(a) Administrativo y Financiero - Gestor Ambiental_x000a_- Director(a) Administrativo y Financiero - Gestor Ambiental_x000a__x000a__x000a__x000a__x000a__x000a__x000a_- Dirección Administrativa y Financiera"/>
    <s v="- Reporte de monitoreo indicando la materialización del riesgo de Posibilidad de afectación reputacional por pérdida de la credibilidad en el compromiso ambiental de la Entidad, debido a decisiones erróneas o no acertadas en la formulación del PIGA y su plan de acción_x000a_- Propuesta documento PIGA y/o su plan de acción_x000a_- Documento PIGA y/o su plan de acción actualizado, publicado en página web - Botón de transparencia y socializado._x000a__x000a__x000a__x000a__x000a__x000a__x000a_- Riesgo de Posibilidad de afectación reputacional por pérdida de la credibilidad en el compromiso ambiental de la Entidad, debido a decisiones erróneas o no acertadas en la formulación del PIGA y su plan de acción, actualizado."/>
    <d v="2023-12-15T00:00:00"/>
    <s v="Identificación del riesgo_x000a_Análisis antes de controles_x000a_Establecimiento de controles_x000a_Evaluación de controles_x000a_Tratamiento del riesgo"/>
    <s v="En el marco del nuevo modelo de operación por procesos, se migra el presente riesgo del proceso Gestión de Servicios administrativos al nuevo proceso Fortalecimiento Institucional."/>
    <d v="2024-07-05T00:00:00"/>
    <s v="Identificación del riesgo"/>
    <s v="Se identifica el riesgo en el marco del proyecto 8098: Optimización de la gestión integral de la secretaría general de la Alcaldía Mayor de Bogotá D.C._x000a_(Radicado: 3-2024-17249 05/07/2024)"/>
    <m/>
    <m/>
    <m/>
    <m/>
    <m/>
    <m/>
    <m/>
    <m/>
    <m/>
    <m/>
    <m/>
    <m/>
    <m/>
    <m/>
    <m/>
    <m/>
    <m/>
    <m/>
    <m/>
    <m/>
    <m/>
    <m/>
    <m/>
    <m/>
    <m/>
    <m/>
    <m/>
    <m/>
    <m/>
    <m/>
  </r>
  <r>
    <x v="4"/>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_x000a_Fase (Actividad-Meta): Mantener el 100% del nivel de Implementación del Modelo de Seguridad y Privacidad de la Información en la Entidad"/>
    <n v="311"/>
    <s v="_x0009_EYADP-G183"/>
    <s v="Posibilidad de afectación reputacional por pérdida de credibilidad de los grupos de valor y partes interesadas, debido al incumplimiento de compromisos del Modelo de Seguridad y Privacidad de la Información-MSPI en la Secretaria General de la Alcaldía Mayor de Bogotá D.C."/>
    <x v="0"/>
    <s v="Operacionales"/>
    <s v="Oficina de Tecnologías de la Información y las Comunicaciones"/>
    <s v="- Ineficiente presupuesto asignado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 Altos costos de la tecnología.  _x000a__x000a__x000a__x000a__x000a__x000a__x000a__x000a_"/>
    <s v="- Posibles Hallazgos de auditorias_x000a_- Incumplimiento de metas de los proyectos de inversión  con componente TIC._x000a_- Insatisfacción por parte de los usuarios internos y externos._x000a_- Afectación de la imagen de las dependencias que involucran componentes TIC´s ante  la  Secretaría General._x000a_- Posibles Ataques Ciberneticos_x000a_- Incumplimiento a lineamientos y politicas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_x0009_8110 Fortalecimiento de las tecnologías de la información y las comunicaciones en el sector gestión pública de Bogotá D.C"/>
    <s v="Baja (2)"/>
    <n v="0.4"/>
    <s v="Leve (1)"/>
    <s v="Menor (2)"/>
    <s v="Leve (1)"/>
    <s v="Leve (1)"/>
    <s v="Leve (1)"/>
    <s v="Leve (1)"/>
    <s v="Menor (2)"/>
    <n v="0.4"/>
    <s v="Moderado"/>
    <s v="El  riesgo se ubica en una zona moderada, debido a que la frecuencia con la que se realizó la actividad clave asociada al riesgo se presentó 12 veces en el último año, sin embargo, ante su materialización, podrían presentarse efectos reputacionales al no contar con el presupuesto para la implementación del Modelo de Seguridad y Privacidad de la Información-MSPI."/>
    <s v="- 1. El procedimiento Gestión de seguridad y privacidad de la información (4204000-PR-390) PC#8  (Verificar la aplicabilidad del Modelo de Seguridad y Privacidad de la Información – MSPI) indica que Oficial de Seguridad de la Información y/o Oficial de Protección de Datos Personales , autorizado(a) por  jefe de la Oficina de Tecnologías de la información y las comunicaciones, anualmente verifica la aplicabilidad del Modelo de Seguridad y Privacidad de la Información – MSPI (Sistema de Gestión de Seguridad de la Información – SGSI) en la Entidad a través de la revisión del Instrumento de Evaluación expedido por MinTIC, en donde se registran los controles asociados a la Norma ISO/IEC 27001 en su última versión a través de su Anexo A. La(s) fuente(s) de información utilizadas es(son) es la Declaración de aplicabilidad y el Instrumento de Evaluación expedido por MinTIC para conocimiento del jefe de la oficina TIC. En caso de evidenciar observaciones, desviaciones o diferencias el Oficial de Seguridad de la Información realiza los ajustes en la Declaración de Aplicabilidad y se incluyen recomendaciones en el instrumento de evaluación expedido por MINTIC, información que se remite al jefe de la Oficina de tecnologías de la información y las comunicaciones por correo electrónico describiendo el resultado de la evaluación para su conocimiento. En caso contrario se remite al jefe de la Oficina de tecnologías de la información y las comunicaciones por correo electrónico describiendo el resultado de la evaluación para su conocimiento. Tipo: Preventivo. Implementación: Manual._x000a_- 2.El procedimiento Gestión de seguridad y privacidad de la información (4204000-PR-390) PC#12  (Reportar la gestión y realizar el seguimiento al Modelo de seguridad y Privacidad de la InformaciónI) indica que Oficial de Seguridad de la Información y/o Oficial de Protección de Datos Personales , autorizado(a) por  jefe de la Oficina de Tecnologías de la información y las comunicaciones, mensualmente verifica Mensualmente realiza el reporte de la gestión en seguridad y privacidad de la información conforme se defina en el Plan de Seguridad y Privacidad de la Información en el subcomité de autocontrol. Por otra parte y según  la periodicidad definida en el plan anual de Seguridad y Privacidad de la Información verifica la aplicabilidad del Modelo de Seguridad y Privacidad de la Información – MSPI (Sistema de Gestión de Seguridad de la Información – SGSI) en la Entidad y realiza la medición a los indicadores de seguridad y privacidad de la información. La(s) fuente(s) de información utilizadas es(son)  Plan anual de seguridad y Privacidad de la Información. En caso de evidenciar observaciones, desviaciones o diferencias en el seguimiento se generan acciones y se reportan ante el subcomité de autocontrol. En caso contrario se expone ante el subcomité de autocontro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Institucional indica que Jefe Oficina de Tecnologias de la informacion y las Comunicaciones,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riesgo despues del análisis de controles se ubica en una zona de probabilidad muy baja e impacto menor, debido a que la frecuencia con la que se realizó la actividad clave asociada al riesgo se presentó 12 veces en el último año, en consecuencia la ubicación del riesgo es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l incumplimiento de compromisos del Modelo de Seguridad y Privacidad de la Información-MSPI en la Secretaria General de la Alcaldía Mayor de Bogotá D.C. en el informe de monitoreo a la Oficina Asesora de Planeación._x000a_- Realizar la revisión de las inconsistencias identificadas en los autodiagnosticos realizados_x000a_- Define la estrategia de comunicación para informar la situación y las decisiones tomadas o acciones emprendidas para subsanarlas._x000a__x000a__x000a__x000a__x000a__x000a__x000a_- Actualizar el riesgo Posibilidad de afectación reputacional por pérdida de credibilidad de los grupos de valor y partes interesadas, debido al incumplimiento de compromisos del Modelo de Seguridad y Privacidad de la Información-MSPI en la Secretaria General de la Alcaldía Mayor de Bogotá D.C."/>
    <s v="- Oficina de Tecnologías de la Información y las Comunicaciones_x000a_- Jefe Oficina de Tecnologías de la Información y las Comunicaciones_x000a_- Jefe Oficina de Tecnologías de la Información y las Comunicaciones_x000a__x000a__x000a__x000a__x000a__x000a__x000a_- Oficina de Tecnologías de la Información y las Comunicaciones"/>
    <s v="- Reporte de monitoreo indicando la materialización del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_x000a_- Acta de reunión o evidencia de reunión con las inconsistencias identificadas_x000a_- Acta de reunión o evidencia de reunión con la definicion de la estrategia _x000a__x000a__x000a__x000a__x000a__x000a__x000a_-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 actualizado."/>
    <d v="2024-07-31T00:00:00"/>
    <s v="Identificación del riesgo_x000a_Análisis antes de controles_x000a_Establecimiento de controles_x000a_Evaluación de controles_x000a_Tratamiento del riesgo"/>
    <s v="Creacion del riesgo"/>
    <m/>
    <m/>
    <m/>
    <m/>
    <m/>
    <m/>
    <m/>
    <m/>
    <m/>
    <m/>
    <m/>
    <m/>
    <m/>
    <m/>
    <m/>
    <m/>
    <m/>
    <m/>
    <m/>
    <m/>
    <m/>
    <m/>
    <m/>
    <m/>
    <m/>
    <m/>
    <m/>
    <m/>
    <m/>
    <m/>
    <m/>
    <m/>
    <m/>
  </r>
  <r>
    <x v="5"/>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Jefe Oficina Consejería Distrital de Relaciones Internacionales"/>
    <s v="Estratégico"/>
    <s v="Gestionar alianzas y / o acciones de Relacionamiento Internacional, previa aprobación con el sector/entidad y/o la Alcaldía y actores internacionales para el Distrito."/>
    <n v="248"/>
    <s v="EYADP-G147"/>
    <s v="Posibilidad de afectación reputacional por información inoportuna, deficiente o insuficiente, debido a errores (fallas o deficiencias) en el reporte de la información o en la gestión de relacionamiento y cooperación  internacional de los sectores y/o entidades"/>
    <x v="0"/>
    <s v="Ejecución y administración de procesos"/>
    <s v="Oficina Consejería Distrital de Relaciones Internacionales"/>
    <s v="- Los sistemas de información son aislados. Se recopila la misma información varias veces y al no tener mecanismos estándar de comunicación no es posible orquestar servicios más complejos que puedan ser reutilizados y de mayor valor para la entidad._x000a__x000a__x000a__x000a__x000a__x000a__x000a__x000a__x000a_"/>
    <s v="- La inestabilidad de la conectividad, indisponibilidad de servidores de información y vulnerabilidad en la seguridad informática._x000a__x000a__x000a__x000a__x000a__x000a__x000a__x000a__x000a_"/>
    <s v="- Perdida de credibilidad y reputación de la DDRI con actores Locales, Nacionales e Internacionales.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estratégicos en el Sistema de Gestión de Calidad_x000a__x000a__x000a__x000a_"/>
    <s v="Sin asociación"/>
    <s v="No aplica"/>
    <s v="Baja (2)"/>
    <n v="0.4"/>
    <s v="Leve (1)"/>
    <s v="Menor (2)"/>
    <s v="Leve (1)"/>
    <s v="Leve (1)"/>
    <s v="Leve (1)"/>
    <s v="Leve (1)"/>
    <s v="Menor (2)"/>
    <n v="0.4"/>
    <s v="Moderado"/>
    <s v="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_x000a_El resultado obtenido de una probabilidad baja  (2), con un impacto menor (2), en relación con el cumplimiento de metas y objetivos de la Entidad obteniendo resultado moderado."/>
    <s v="- 1 El procedimiento 4212000-PR-202 &quot;Relacionamiento y Cooperación Internacional&quot; en la actividad 2 indica que Profesional de la Dirección Distrital de Relaciones Internacionales, autorizado(a) por el Manual Específico de Funciones y/o las actividades contractuales, trimestralmente, y/o cuando el administrador de la Matriz y/o Sistema de Información Internacional lo requiera. Verifica que el profesional de cooperación haya registrado el relacionamiento con todos sus campos en la Matriz de relacionamiento internacional y/o Sistema de información de Cooperación Internacional de acuerdo con los lineamientos establecidos.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de cooperación correspondiente. De lo contrario, y deja correo electrónico y/o Evidencia Reunión 2213100-FT-449 con La retroalimentación efectuada y ajustes realizados. Tipo: Preventivo Implementación: Manual_x000a_- 2 El procedimiento 4212000-PR-202 &quot;Relacionamiento y Cooperación Internacional&quot; en la actividad 3 indica que El profesional de la Dirección Distrital de Relaciones Internacionales, autorizado(a) por el Manual Específico de Funciones , cuando se requiera la acción de  el relacionamiento/ cooperación Internacional con el sector/entidad y el actor internacional. Valida que el relacionamiento y/o cooperación internacional, cumpla con los lineamientos establecidos. . La(s) fuente(s) de información utilizadas es(son) el Plan Distrital de Desarrollo Vigente y las directrices ejecutivas formales e informales sobre cooperación internacional y las condiciones específicas de cada relacionamiento y/o Cooperación internacional. En caso de evidenciar observaciones, desviaciones o diferencias, el (la) profesional a cargo realiza los ajustes correspondientes y lo comunica al Director(a) de Relaciones Internacionales y/o Subdirector(a) de Proyección Internacional.. De lo contrario, y deja correo electrónico y/o Evidencia Reunión 4211000-FT-449 con los ajustes realizados. Tipo: Detectivo Implementación: Manual_x000a_- 3 El procedimiento 4212000-PR-202 &quot;Relacionamiento y Cooperación Internacional&quot; en la actividad 4 indica que el profesional de la Dirección Distrital de Relaciones Internacionales, autorizado(a) por el Manual Específico de Funciones y/o las actividades contractuales, cuando se requiera la acción de relacionamiento/ cooperación  verifica mediante  el monitoreo la implementación de la acción de relacionamiento/cooperación, las condiciones establecidas entren el actor internacional y la (s) entidad (es) del Distrito. La(s) fuente(s) de información utilizadas es(son) la Matriz de Relacionamiento, Cooperación y posicionamiento Internacional. En caso de evidenciar observaciones, desviaciones o diferencias, realiza las recomendaciones para consideración de las partes. De lo contrario, y deja correo electrónico y/o  Evidencia Reunión 4211000-FT-449 con recomendaciones a la(s) entidad (es).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que permita mitigar el riesgo en caso de que se materialice.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frente a las acciones de Posicionamiento Internacional. Tipo: Correctivo Implementación: Manual_x000a_- 3.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gestiona todos los aspectos relacionados con el monitoreo y seguimiento de  la implementación de acciones de Posicionamiento Internacional.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1759999999999998"/>
    <s v="Leve (1)"/>
    <n v="0.16875000000000001"/>
    <s v="Bajo"/>
    <s v="Teniendo en cuenta los controles aplicados al proceso, el resultado frente a la probabilidad del riesgo (según mapa de calor), se ubica en una zona baja (probabilidad  1 e  Impacto 1), en consecuencia la zona resultante es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oportuna, deficiente o insuficiente, debido a errores (fallas o deficiencias) en el reporte de la información o en la gestión de relacionamiento y cooperación  internacional de los sectores y/o entidades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en el proceso de aprobar  el relacionamiento y cooperación internacional._x000a_- Realizar reuniones periódicas de seguimiento a  las actividades de relacionamiento y cooperación  ( Reuniones de área), para asegurar, que el desarrollo de la actividad de cooperación se realice según lo aprobado._x000a__x000a__x000a__x000a__x000a__x000a_- Actualizar el riesgo Posibilidad de afectación reputacional por información inoportuna, deficiente o insuficiente, debido a errores (fallas o deficiencias) en el reporte de la información o en la gestión de relacionamiento y cooperación  internacional de los sectores y/o entidades"/>
    <s v="- Dirección Distrital de Relaciones Internacionales _x000a_- Profesional de la Dirección Distrital de Relaciones Internacionales_x000a_- Director(a) Distrital de Relaciones Internacionales / Subdirección de Proyección Internacional_x000a_- Director(a) Distrital de Relaciones Internacionales / Subdirección de Proyección Internacional_x000a__x000a__x000a__x000a__x000a__x000a_- Dirección Distrital de Relaciones Internacionales "/>
    <s v="- Reporte de monitoreo indicando la materialización del riesgo de Posibilidad de afectación reputacional por información inoportuna, deficiente o insuficiente, debido a errores (fallas o deficiencias) en el reporte de la información o en la gestión de relacionamiento y cooperación  internacional de los sectores y/o entidades_x000a_- Registro en Matriz de Relacionamiento y cooperación_x000a_-  Correo electrónico de ajuste y/o documento final de ajuste._x000a_- Correo electrónico, según aplique_x000a__x000a__x000a__x000a__x000a__x000a_- Riesgo de Posibilidad de afectación reputacional por información inoportuna, deficiente o insuficiente, debido a errores (fallas o deficiencias) en el reporte de la información o en la gestión de relacionamiento y cooperación  internacional de los sectores y/o entidades, actualizado."/>
    <d v="2023-12-01T00:00:00"/>
    <s v="_x000a__x000a_Establecimiento de controles_x000a__x000a_"/>
    <s v="Se actualizaron los centros de costos de los documentos asociados a los controles, conforme a los lineamientos establecidos y a lo publicado en el aplicativo Daruma."/>
    <m/>
    <m/>
    <m/>
    <m/>
    <m/>
    <m/>
    <m/>
    <m/>
    <m/>
    <m/>
    <m/>
    <m/>
    <m/>
    <m/>
    <m/>
    <m/>
    <m/>
    <m/>
    <m/>
    <m/>
    <m/>
    <m/>
    <m/>
    <m/>
    <m/>
    <m/>
    <m/>
    <m/>
    <m/>
    <m/>
    <m/>
    <m/>
    <m/>
  </r>
  <r>
    <x v="5"/>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Jefe Oficina Consejería Distrital de Relaciones Internacionales"/>
    <s v="Estratégico"/>
    <s v="Realizar el acompañamiento y monitoreo durante la implementación de la acción, programa o proyecto de cooperación, relacionamiento y posicionamiento internacional"/>
    <n v="249"/>
    <s v="UPYP-G015"/>
    <s v="Posibilidad de afectación reputacional por información inoportuna, deficiente o insuficiente, debido a errores (fallas o deficiencias) en el reporte de la información o en la gestión de relacionamiento y posicionamiento  internacional de los sectores y/o entidades"/>
    <x v="0"/>
    <s v="Usuarios, productos y prácticas"/>
    <s v="Oficina Consejería Distrital de Relaciones Internacionales"/>
    <s v="- Falta de información y apropiación de los objetivos de desarrollo y transformación de ciudad. La cultura organizacional está centrada en los procesos y procedimientos en los cuales cada quien interviene._x000a__x000a__x000a__x000a__x000a__x000a__x000a__x000a__x000a_"/>
    <s v="- Falta de continuidad en los programas y proyectos entre administraciones_x000a__x000a__x000a__x000a__x000a__x000a__x000a__x000a__x000a_"/>
    <s v="- Pérdida de confianza por parte de los actores Internacionales y por lo tanto Bogotá pierde relevancia en dicho ámbito.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misionales en el Sistema de Gestión de Calidad_x000a__x000a__x000a__x000a_"/>
    <s v="Sin asociación"/>
    <s v="No aplica"/>
    <s v="Baja (2)"/>
    <n v="0.4"/>
    <s v="Leve (1)"/>
    <s v="Menor (2)"/>
    <s v="Leve (1)"/>
    <s v="Leve (1)"/>
    <s v="Leve (1)"/>
    <s v="Leve (1)"/>
    <s v="Menor (2)"/>
    <n v="0.4"/>
    <s v="Moderado"/>
    <s v="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oderada  (probabilidad 2 e Impacto 2), considerando para ello los controles establecidos  en términos de seguimiento y monitoreo a las actividades que se desarrollan a través de los procedimientos."/>
    <s v="- 1 El procedimiento  4212000-PR-242 &quot;Posicionamiento Internacional&quot; en la actividad 2 indica que Profesional de la Dirección Distrital de Relaciones Internacionales, autorizado(a) por el Manual Específico de Funciones y/o las actividades contractuales, trimestralmente, y/o cuando el administrador de la Matriz y/o Sistema de Información Internacional lo requiera.  verifica que el profesional de la DDRI haya registrado el relacionamiento con todos sus campos en la Matriz de relacionamiento internacional y/o Sistema de información de Cooperación Internacional de acuerdo con los lineamientos establecidos.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correspondiente. De lo contrario,  deja correo electrónico y Evidencia Reunión 4211000-FT-449 con la retroalimentación efectuada y ajustes realizados. Tipo: Preventivo Implementación: Manual_x000a_- 2 El procedimiento  4212000-PR-242 &quot;Posicionamiento Internacional&quot; en la actividad 3 indica que Profesional de la Dirección Distrital de Relaciones Internacionales, autorizado(a) por el Manual Específico de Funciones y/o las actividades contractuales, cuando se requiera la acción  de posicionamiento estratégico Internacional/diplomacia      de       ciudad,   verifica  el monitoreo y  la implementación de la acción de posicionamiento estratégico Internacional/diplomacia      de       ciudad. La(s) fuente(s) de información utilizadas es(son) la Matriz de Relacionamiento, Cooperación y Posicionamiento Internacional. En caso de evidenciar observaciones, desviaciones o diferencias, el profesional a cargo realizan las recomendaciones para consideración de las partes si es el caso. De lo contrario,  deja correo electrónico y Evidencia Reunión 4211000-FT-449 con la retroalimentación efectuada y ajustes realizados.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 3 El Mapa de Riesgos del proceso Gestión de Alianzas e Internacionalización de Bogotá indica que la Directora y/o Subdirectora de relacionamiento y cooperación, autorizado(a) por  el Manual Específico de Funciones  (Resolución 097 de 2018), cada vez que se identifique la materialización del riesgo realiza reuniones periódicas de seguimiento a  las actividades de relacionamiento y cooperación  ( Reuniones de área), para asegurar, que el desarrollo de la actividad de cooperación se realice según lo aprobad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Teniendo en cuenta los controles aplicados al proceso, el resultado frente a la probabilidad del riesgo (según mapa de calor), se ubica en una zona baja (probabilidad muy baja  1   Impacto leve 1)._x000a_Es de señalar que, ante su potencial materialización, podrían disminuirse los efectos, aplicando las acciones de contingencia, mitigando el impacto en el objetivo del proceso de Internacionalización."/>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oportuna, deficiente o insuficiente, debido a errores (fallas o deficiencias) en el reporte de la información o en la gestión de relacionamiento y posicionamiento  internacional de los sectores y/o entidades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frente a las acciones de Posicionamiento Internacional._x000a_- Gestionar los aspectos relacionados con el monitoreo y seguimiento de  la implementación de acciones de Posicionamiento Internacional_x000a_- Actualizar el mapa de riesgos Gestión de Alianzas e Internacionalización de Bogotá_x000a__x000a__x000a__x000a__x000a_- Actualizar el riesgo Posibilidad de afectación reputacional por información inoportuna, deficiente o insuficiente, debido a errores (fallas o deficiencias) en el reporte de la información o en la gestión de relacionamiento y posicionamiento  internacional de los sectores y/o entidades"/>
    <s v="- Dirección Distrital de Relaciones Internacionales _x000a_- Dirección Distrital de Relaciones Internacionales _x000a_- Profesional de la Dirección Distrital de Relaciones Internacionales_x000a_- Profesional de  la Dirección Distrital de Relaciones Internacionales  y/o Subdirección de proyección Internacional_x000a_- Director(a) Distrital de Relaciones Internacionales / Subdirección de Proyección Internacional_x000a__x000a__x000a__x000a__x000a_- Dirección Distrital de Relaciones Internacionales "/>
    <s v="- Reporte de monitoreo indicando la materialización del riesgo de Posibilidad de afectación reputacional por información inoportuna, deficiente o insuficiente, debido a errores (fallas o deficiencias) en el reporte de la información o en la gestión de relacionamiento y posicionamiento  internacional de los sectores y/o entidades_x000a_- Correo de evidencia de la reunión_x000a__x000a_- Correo y /o  documento de ajuste a las observaciones realizadas _x000a__x000a_- Acta de reuniones realizadas y/o evidencia de reunión virtual_x000a_- Mapa de riesgo  Gestión de Alianzas e Internacionalización de Bogotá, actualizado._x000a__x000a__x000a__x000a__x000a_- Riesgo de Posibilidad de afectación reputacional por información inoportuna, deficiente o insuficiente, debido a errores (fallas o deficiencias) en el reporte de la información o en la gestión de relacionamiento y posicionamiento  internacional de los sectores y/o entidades, actualizado."/>
    <d v="2023-12-01T00:00:00"/>
    <s v="_x000a__x000a_Establecimiento de controles_x000a__x000a_"/>
    <s v="Se ajustaron los centros de costos de los documentos asociados a los controles, conforme a lo publicado en el aplicativo Daruma."/>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245"/>
    <s v="EYADP-G144"/>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Alta (4)"/>
    <n v="0.8"/>
    <s v="Catastrófico (5)"/>
    <s v="Mayor (4)"/>
    <s v="Mayor (4)"/>
    <s v="Mayor (4)"/>
    <s v="Leve (1)"/>
    <s v="Moderado (3)"/>
    <s v="Catastrófico (5)"/>
    <n v="1"/>
    <s v="Extremo"/>
    <s v="El proceso estima que el riesgo se ubica en una zona extrema, debido a que la frecuencia con la que se realizó la actividad clave asociada al riesgo se presentó 757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 2 Los procedimientos 4231000-PR-284 “Mínima cuantía”, 4231000-PR-339 “Selección Pública de Oferentes”, 4231000-PR-338 “Agregación de Demanda” y 4231000-PR-156 “Contratación Directa” indica que el Comité de Contratación, autorizado(a) por la(el) Secretaria(o) General, cada vez que se adelante un proceso de contratación e cualquier modalidad de selección, conforme a la Resolución 204 de 2020 “ Por medio de la cual se delega la ordenación del gasto y competencias propia de la actividad contractual, así como el ejercicio de otras funciones”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 Tipo: Preventivo Implementación: Manual_x000a_- 3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_x0009_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ayor (4)"/>
    <n v="0.75"/>
    <s v="Alto"/>
    <s v="El proceso estima que el riesgo se ubica en una zona alt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_x000a__x000a__x000a__x000a__x000a__x000a__x000a_-PA240-033"/>
    <s v="_x000a__x000a__x000a__x000a__x000a__x000a__x000a_-946"/>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 Actualizar el riesgo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s v="- Dirección de Contratación_x000a_- Director(a) de Contratación_x000a_- Director(a) de Contratación_x000a_- Director(a) de Contratación_x000a__x000a__x000a__x000a__x000a__x000a_- Dirección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246"/>
    <s v="EYADP-G145"/>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s v="Dirección de Contratación"/>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Media (3)"/>
    <n v="0.6"/>
    <s v="Mayor (4)"/>
    <s v="Mayor (4)"/>
    <s v="Mayor (4)"/>
    <s v="Leve (1)"/>
    <s v="Leve (1)"/>
    <s v="Moderado (3)"/>
    <s v="Mayor (4)"/>
    <n v="0.8"/>
    <s v="Alto"/>
    <s v="El proceso estima que el riesgo se ubica en una zona alta, debido a que la frecuencia con la que se realizó la actividad clave asociada al riesgo se presentó 71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indica que el Profesional de la Dirección de Contratación , autorizado(a) por el Director de contratación,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o tienda Virtual del Estado Colombiano el acto administrativo de designación del Comité Evaluador con sus soportes. Tipo: Preventivo Implementación: Manual_x000a_- 2 Los procedimientos 4231000-PR-284 “Mínima cuantía”, 4231000-PR-339 “Selección Pública de Oferentes”, 4231000-PR-338 “Agregación de Demanda” indica que el Comité Evaluador, autorizado(a) por Resolución 204 de 2020 o aquella que la modifique en lo relacionado con el Comité Evaluador, cada vez que se presenten propuestas al proceso de selección bajo las modalidades de Licitación Pública, Concurso de Méritos, Selección Abreviada y/o Mínima Cuantía; y cada vez que se presenten cotizaciones por medio de la tienda virtual al proceso de selección bajo la modalidad de Agregación de Demanda, verifica para el caso de las propuestas que se cumplan los requisitos definidos en la Invitación Pública o el Pliego de Condiciones definitivo y sus adendas, según sea el caso y elabora el respectivo Informe de Evaluación en SECOP y para el caso de las cotizaciones bajo la modalidad de Agregación de Demanda, verifica el precio techo para cada uno de los bienes, servicios u obras a adquirir así como el menor valor ofertado por parte de los proveedores realizando una comparación de lo solicitado frente a lo cotizado. La(s) fuente(s) de información utilizadas es(son) informe de evaluación publicado en el SECOP o evidencia de reunión 2213100-FT-449 de comparación de cotizaciones respectivamente. En caso de evidenciar observaciones, desviaciones o diferencias, se debe ajustar el informe de evaluación del proceso de selección y publicarlo en el SECOP, en caso que se lleve a cabo bajo las modalidades de Licitación Pública, Concurso de Méritos, Selección Abreviada y/o Mínima Cuantía o en caso que el proceso sea llevado a cabo por Agregación de Demanda, se debe mencionar en la evidencia de reunión el resultado de lo analizado respecto a las cotizaciones y cargarla en la Tienda Virtual del Estado Colombiano. De lo contrario, se procede a seleccionar y/o recomendar la propuesta más favorable por medio de la adjudicación o declaratoria de desierta del proceso o aceptación de oferta en caso que se lleve a cabo bajo las modalidades de Licitación Pública, Concurso de Méritos, Selección Abreviada y/o Mínima Cuantía o en caso que el proceso sea llevado a cabo por Agregación de Demanda se procede a seleccionar la cotización más favorable, la cual debe quedar descrita en la evidencia de reunión y proceder a realizar la solicitud de la orden de Compra a través de la Tienda Virtual del Estado Colombian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_x000a__x000a_-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_x000a__x000a__x000a__x000a__x000a__x000a__x000a__x000a__x000a__x000a__x000a__x000a__x000a__x000a__x000a__x000a__x000a_"/>
    <s v="_x000a__x000a__x000a_- Director de Contratación _x000a__x000a__x000a__x000a__x000a_- Director de Contratación _x000a__x000a__x000a__x000a__x000a__x000a__x000a__x000a__x000a__x000a__x000a__x000a__x000a__x000a__x000a__x000a__x000a__x000a_"/>
    <s v=" _x000a__x000a__x000a__x000a__x000a_-PA240-051"/>
    <s v="_x000a__x000a__x000a_-997_x000a__x000a__x000a_-998_x000a__x000a_"/>
    <s v="_x000a__x000a_01/03/2024_x000a__x000a__x000a__x000a_01/03/2024_x000a__x000a__x000a__x000a__x000a__x000a__x000a__x000a__x000a__x000a__x000a__x000a__x000a__x000a__x000a__x000a__x000a__x000a_"/>
    <s v="_x000a__x000a_15/12/2024_x000a__x000a__x000a__x000a_15/12/2024_x000a__x000a__x000a__x000a__x000a__x000a__x000a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riesgo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n v="247"/>
    <s v="EYADP-G146"/>
    <s v="Posibilidad de afectación económica (o presupuestal) por fallo en firme de detrimento patrimonial por parte de entes de control, debido a supervisión inadecuada de los contratos y/o convenios "/>
    <x v="0"/>
    <s v="Ejecución y administración de procesos"/>
    <s v="Dirección de Contratación "/>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Moderado (3)"/>
    <s v="Menor (2)"/>
    <s v="Mayor (4)"/>
    <s v="Menor (2)"/>
    <s v="Moderado (3)"/>
    <s v="Moderado (3)"/>
    <s v="Mayor (4)"/>
    <n v="0.8"/>
    <s v="Alto"/>
    <s v="El proceso estima que el riesgo se ubica en una zona alta, debido a que la frecuencia con la que se realizó la actividad clave asociada al riesgo se presentó 757 veces en el último año, sin embargo, ante su materialización, podrían presentarse efectos significativos, en el pago de indemnizaciones por acciones legales en los procesos disciplinarios."/>
    <s v="- 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 2 El procedimiento 4231000-PR-195 “Interventoría y/o supervisión”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Aleatoria_x000a_- Aleatori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Tipo: Correctivo Implementación: Manual_x000a_- 2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oderado (3)"/>
    <n v="0.45000000000000007"/>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_x000a__x000a_'- Director de Contratación_x000a__x000a__x000a__x000a__x000a__x000a_- Director de Contratación"/>
    <s v="_x000a__x000a__x000a__x000a_-PA240-036"/>
    <s v="_x000a__x000a_-951_x000a__x000a__x000a__x000a__x000a__x000a_-952"/>
    <s v="_x000a__x000a_'01/03/2024_x000a__x000a__x000a__x000a__x000a__x000a_01/03/2024_x000a__x000a__x000a__x000a__x000a__x000a__x000a__x000a__x000a__x000a__x000a__x000a__x000a__x000a__x000a__x000a__x000a__x000a_"/>
    <s v="_x000a__x000a_'30/06/2024_x000a__x000a__x000a__x000a__x000a__x000a_30/06/2024_x000a__x000a__x000a__x000a__x000a__x000a__x000a__x000a__x000a__x000a__x000a__x000a__x000a__x000a__x000a__x000a__x000a__x000a_"/>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supervisión inadecuada de los contratos y/o convenios "/>
    <s v="- Dirección de Contratación _x000a_- Director(a) de Contratación_x000a_- Director(a) de Contratación_x000a__x000a__x000a__x000a__x000a__x000a__x000a_- Dirección de Contratación "/>
    <s v="- Reporte de monitoreo indicando la materialización del riesgo de Posibilidad de afectación económica (o presupuestal) por fallo en firme de detrimento patrimonial por parte de entes de control, debido a supervisión inadecuada de los contratos y/o convenios 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supervisión inadecuada de los contratos y/o convenios ,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Fortalecer la gestión corporativa, jurídica y la estrategia de comunicación conforme con las necesidades de la operación misional de la Entidad."/>
    <s v="_x0009_221"/>
    <s v="FI-C042"/>
    <s v="Posibilidad de afectación reputacional por pérdida de la confianza ciudadana en la gestión contractual de la Entidad, debido a decisiones ajustadas a intereses propios o de terceros durante la etapa precontractual con el fin de celebrar un contrato "/>
    <x v="1"/>
    <s v="Fraude interno"/>
    <s v="Dirección de Contratación"/>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Muy baja (1)"/>
    <n v="0.2"/>
    <s v="Catastrófico (5)"/>
    <s v="Mayor (4)"/>
    <s v="Mayor (4)"/>
    <s v="Moderado (3)"/>
    <s v="Leve (1)"/>
    <s v="Catastrófico (5)"/>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 2 Los procedimientos 4231000-PR-284 “Mínima cuantía”, 4231000-PR-339 “Selección Pública de Oferentes”, 4231000-PR-338 &quot;Agregación de Demanda” y 4231000-PR-156 “Contratación Directa” indica que el Comité de Contratación, autorizado(a) por la(el) Secretaria(o) General, cada vez que se adelante un proceso de contratación e cualquier modalidad de selección, conforme a la Resolución 204 de 2020 “ Por medio de la cual se delega la ordenación del gasto y competencias propia de la actividad contractual, así como el ejercicio de otras funciones”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 Tipo: Preventivo Implementación: Manual_x000a_- 3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asigna nuevos profesionales para reevaluar el proceso de selección técnica, jurídica y financieramente, con el fin que adelanten un análisis a fin de tomar decisiones respecto a adelantar o no, un nuevo proceso de contratación. Tipo: Correctivo Implementación: Manual._x000a_- 2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_x000a__x000a__x000a__x000a__x000a__x000a__x000a_-PA240-033"/>
    <s v="_x000a__x000a__x000a__x000a__x000a__x000a__x000a_-946"/>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riesgo Posibilidad de afectación reputacional por pérdida de la confianza ciudadana en la gestión contractual de la Entidad, debido a decisiones ajustadas a intereses propios o de terceros durante la etapa precontractual con el fin de celebrar un contrato "/>
    <s v="- Dirección de Contratación_x000a_- Director(a) de Contratación_x000a_- Director(a) de Contratación_x000a__x000a__x000a__x000a__x000a__x000a__x000a_- Dirección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Riesgo de Posibilidad de afectación reputacional por pérdida de la confianza ciudadana en la gestión contractual de la Entidad, debido a decisiones ajustadas a intereses propios o de terceros durante la etapa precontractual con el fin de celebrar un contrato ,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n v="222"/>
    <s v="FI-C043"/>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x v="1"/>
    <s v="Fraude interno"/>
    <s v="Dirección de Contratación"/>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Catastrófico (5)"/>
    <s v="Mayor (4)"/>
    <s v="Mayor (4)"/>
    <s v="Moderado (3)"/>
    <s v="Leve (1)"/>
    <s v="Catastrófico (5)"/>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s v="- 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Tipo: Correctivo Implementación: Manual_x000a_- 2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_x000a__x000a_'- Director de Contratación_x000a__x000a__x000a__x000a__x000a__x000a_- Director de Contratación"/>
    <s v="_x000a__x000a__x000a__x000a_-PA240-036"/>
    <s v="_x000a__x000a_-951_x000a__x000a__x000a__x000a__x000a__x000a_-952"/>
    <s v="_x000a__x000a_'01/03/2024_x000a__x000a__x000a__x000a__x000a__x000a_01/03/2024_x000a__x000a__x000a__x000a__x000a__x000a__x000a__x000a__x000a__x000a__x000a__x000a__x000a__x000a__x000a__x000a__x000a__x000a_"/>
    <s v="_x000a__x000a_'30/06/2024_x000a__x000a__x000a__x000a__x000a__x000a_30/06/2024_x000a__x000a__x000a__x000a__x000a__x000a__x000a__x000a__x000a__x000a__x000a__x000a__x000a__x000a__x000a__x000a__x000a__x000a_"/>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s v="- Dirección de Contratación_x000a_- Director(a) de Contratación_x000a_- Director(a) de Contratación_x000a__x000a__x000a__x000a__x000a__x000a__x000a_- Dirección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Tramitar la liquidación y/o terminación del contrato o convenio (si a ello hubiere lugar)"/>
    <n v="250"/>
    <s v="EYADP-G148"/>
    <s v="Posibilidad de afectación reputacional por sanción disciplinaria por parte de entes de Control, debido a  la supervisión inadecuada para adelantar el proceso de liquidación de los contratos o convenios que así lo requieran"/>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aplicación de guías, manuales y procedimientos por parte de las áreas técnicas enfocados a la estructuración y/o revisión de documentos en la etapa precontractual, contractual y postcontractual_x000a_- Falta de conocimiento en el manejo de las herramientas contractuales existentes para adelantar los procesos y hacer seguimiento a los contratos que celebre la entidad.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Cambio constante de las plataformas establecidas para llevar a cabo procesos de contratación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Moderado (3)"/>
    <s v="Menor (2)"/>
    <s v="Mayor (4)"/>
    <s v="Leve (1)"/>
    <s v="Leve (1)"/>
    <s v="Moderado (3)"/>
    <s v="Mayor (4)"/>
    <n v="0.8"/>
    <s v="Alto"/>
    <s v="El proceso estima que el riesgo se ubica en una zona alta, debido a que la frecuencia con la que se realizó la actividad clave asociada al riesgo se presentó 304 veces en el último año, sin embargo, ante su materialización, podrían presentarse efectos significativos ante la emisión de conceptos que no se ajusten adecuadamente a la normatividad vigente."/>
    <s v="- 1 El procedimiento 4231000-PR-022 &quot;Liquidación de contrato/convenio&quot; indica que el Profesional de la Dirección de Contratación, autorizado(a) por el Director de Contratación, trimestralmente, verifica con base en la información reportada por las dependencias de la Secretaría General de la Alcaldía Mayor de Bogotá D.C., el estado de los contratos o convenios pendientes por liquidar, revisando el plazo límite en que se debe realizar dicho trámite. La(s) fuente(s) de información utilizadas es(son) base de contratos o convenios pendientes por liquidar relacionados por las dependencias. En caso de evidenciar observaciones, desviaciones o diferencias, registra las mismas en el memorando trimestral remitido a las dependencias indicando lo presentado por cada una y genera recomendaciones frente a lo reportado. De lo contrario, se continúa realizando el seguimiento trimestral en la base de contratos o convenios que requieren ser liquidados. Tipo: Preventivo Implementación: Manual.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Adelantar mesas bimestrales con los enlaces de las áreas ordenadoras del gasto a fin de realizar seguimiento a la liquidación de los contratos en los tiempos establecidos por la norma y resolver dudas respecto a este tema._x000a__x000a__x000a__x000a__x000a__x000a__x000a__x000a__x000a__x000a__x000a__x000a__x000a__x000a__x000a__x000a__x000a__x000a__x000a_"/>
    <s v="- Director de Contratación _x000a__x000a__x000a__x000a__x000a__x000a__x000a__x000a__x000a__x000a__x000a__x000a__x000a__x000a__x000a__x000a__x000a__x000a__x000a_"/>
    <s v=" _x000a__x000a__x000a__x000a__x000a__x000a_-PA240-052"/>
    <s v="_x000a__x000a__x000a__x000a__x000a__x000a_-999"/>
    <s v="01/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riesgo Posibilidad de afectación reputacional por sanción disciplinaria por parte de entes de Control, debido a  la supervisión inadecuada para adelantar el proceso de liquidación de los contratos o convenios que así lo requieran"/>
    <s v="- Dirección de Contratación_x000a_- Director(a) de Contratación_x000a_- Director(a) de Contratación_x000a__x000a__x000a__x000a__x000a__x000a__x000a_- Dirección de Contratación"/>
    <s v="-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Riesgo de Posibilidad de afectación reputacional por sanción disciplinaria por parte de entes de Control, debido a  la supervisión inadecuada para adelantar el proceso de liquidación de los contratos o convenios que así lo requieran,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as garantías contractuales"/>
    <n v="251"/>
    <s v="EYADP-G149"/>
    <s v="Posibilidad de afectación económica (o presupuestal) por fallos judiciales y/o sanciones de entes de control, debido a incumplimiento legal en la aprobación del perfeccionamiento y ejecución contractual "/>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Moderado (3)"/>
    <s v="Moderado (3)"/>
    <s v="Mayor (4)"/>
    <s v="Leve (1)"/>
    <s v="Leve (1)"/>
    <s v="Menor (2)"/>
    <s v="Mayor (4)"/>
    <n v="0.8"/>
    <s v="Alto"/>
    <s v="El proceso estima que el riesgo se ubica en una zona alta, debido a que la frecuencia con la que se realizó la actividad clave asociada al riesgo se presentó 757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y 4231000-PR-156 “Contratación Directa”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Tipo: Preventivo Implementación: Manual_x000a_- 2 El procedimiento de Gestión de Garantías Contractuales 4231000-PR-347, indica que el profesional de la Dirección de Contratación autorizado (a) por el Director(a) de Contratación, cada vez que se requiera gestionar una garantía contractual, revisa que_x000a_Descripción_x0009_2 El procedimiento de Gestión de Garantías Contractuales 4231000-PR-347, indica que el profesional de la Dirección de Contratación autorizado (a) por el Director(a) de Contratación, cada vez que se requiera gestionar una garantía contractual, revisa que exista el registro presupuestal de asignación de los recursos financieros al contrato o convenio o modificación suscrita de acuerdo con los reportes de BOGDATA entregados por parte de la Subdirección Financiera, (cuando haya lugar a ello) y que la garantía contractual cumpla con lo descrito en la Lista de verificación de garantías 4231000-FT-960. La(s) fuente(s) de información utilizadas es(son) el registro presupuestal del contrato o convenio (si a ello hubiere lugar) y/o garantías remitidas por el contratista. En caso de evidenciar observaciones, desviaciones o diferencias, se registran en la Lista de verificación de garantías 4231000-FT-960 y se rechaza la garantía contractual en el SECOP II, solo en el caso de que el contrato o convenio o modificación se haya adelantado por dicha plataforma. Si la plataforma en que se llevó a cabo es SECOP I o la Tienda Virtual del Estado Colombiano se procede a remitir correo de solicitud de ajustes. De lo contrario se registra la conformidad en la Lista de verificación de garantías 4231000-FT-960 publicada en SECOP o en el Botón de Transparencia si se llevó a cabo el proceso de contratación por la Tienda Virtual del Estado Colombiano. Tipo: Preventivo Implementación: Manual_x000a_- 3 Los procedimientos 4231000-PR-284 “Mínima cuantía”, 4231000-PR-339 “Selección Pública de Oferentes”, 4231000-PR-338 “Agregación de Demanda” y 4231000-PR-156 “Contratación Directa”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oderado (3)"/>
    <n v="0.60000000000000009"/>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x000a__x000a__x000a__x000a__x000a__x000a__x000a__x000a__x000a_"/>
    <s v=" _x000a__x000a__x000a_-PA240-053"/>
    <s v="_x000a_-1000_x000a__x000a__x000a__x000a_-1001"/>
    <s v="_x000a_01/02/2024_x000a__x000a__x000a__x000a_01/02/2024_x000a__x000a__x000a__x000a__x000a__x000a__x000a__x000a__x000a__x000a__x000a__x000a__x000a__x000a__x000a__x000a__x000a__x000a_"/>
    <s v="_x000a_31/12/2024_x000a__x000a__x000a__x000a_31/12/2024_x000a__x000a__x000a__x000a__x000a__x000a__x000a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riesgo Posibilidad de afectación económica (o presupuestal) por fallos judiciales y/o sanciones de entes de control, debido a incumplimiento legal en la aprobación del perfeccionamiento y ejecución contractual "/>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 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Riesgo de Posibilidad de afectación económica (o presupuestal) por fallos judiciales y/o sanciones de entes de control, debido a incumplimiento legal en la aprobación del perfeccionamiento y ejecución contractual , actualizado."/>
    <d v="2023-12-06T00:00:00"/>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Fortalecer la gestión institucional y el soporte operativo para mejorar la prestación de los servicios con oportunidad, pertinencia y calidad"/>
    <n v="294"/>
    <s v="EYADP-G179"/>
    <s v="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x v="0"/>
    <s v="Ejecución y administración de procesos"/>
    <s v="Dirección e Contratación"/>
    <s v="- Falta de personal calificado para elaborar los instrumentos de medición económica de las alternativas para cubrir las necesidades_x000a_- Falta de lineamientos específicos y unificados para elaborar los instrumentos de medición_x000a__x000a__x000a__x000a__x000a__x000a__x000a__x000a_"/>
    <s v="- Variación de precios del mercado_x000a_- Declaratoria de emergencia económica_x000a_- Cambios normativos_x000a__x000a__x000a__x000a__x000a__x000a__x000a_"/>
    <s v="- Ausencia de proponentes_x000a_- Incumplimiento de las metas del proyecto_x000a_- Desequilibrio económico contractual_x000a_- Reformulaciones presupuestale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_x0009_8098 Optimización de la gestión integral de la Secretaría General de la Alcaldía Mayor de Bogotá D.C."/>
    <s v="Baja (2)"/>
    <n v="0.4"/>
    <s v="-"/>
    <s v="-"/>
    <s v="-"/>
    <s v="-"/>
    <s v="-"/>
    <s v="-"/>
    <s v="Mayor (4)"/>
    <n v="0.8"/>
    <s v="Alto"/>
    <s v="Se determina la probabilidad baja, ya que es posible que ocurra al menos una vez. El impacto mayor obedece a un posible incumplimiento de metas que genere sanciones y exposición reputacional para la entidad._x000a__x000a_"/>
    <s v="- 1 El(la) jefe de la dependencia solicitante de acuerdo con las funciones establecidas en el Manual de Funciones, cada vez que se requiera adelantar un proceso contractual revisa si en el estudio del sector y estudio de mercado se siguieron las recomendaciones de la Guía de elaboración del estudio de sector de Colombia Compra Eficiente; en el caso de los estudios de mercado, se revisa de acuerdo a lo descrito en la Guía en materia de estructuración de presupuestos de compra pública y análisis del sector (4231000-GS-055). La(s) fuente(s) de información utilizadas es(son) Guía de elaboración del estudio de sector de Colombia Compra Eficiente; la Guía en materia de estructuración de presupuestos de compra pública y análisis del sector (4231000-GS-055), según corresponda. En caso de observar desviaciones, observaciones o diferencias, solicita a los profesionales responsables en la dependencia mediante correo electrónico realizar los ajustes necesarios. De lo contrario, se remite a la Dirección de Contratación._x000a_- 2 El Profesional de la Dirección de Contratación autorizado(a) por el Director(a) de Contratación cada vez que se requiera adelantar un proceso contractual valida el estudio del sector teniendo en cuenta lo descrito en la Guía de elaboración del estudio de sector de Colombia Compra Eficiente y la Guía en materia de estructuración de presupuestos de compra pública y análisis del sector (4231000-GS-055). La(s) fuente(s) de información utilizadas es(son) Guía de elaboración del estudio de sector de Colombia Compra Eficiente; la Guía en materia de estructuración de presupuestos de compra pública y análisis del sector (4231000-GS-055). En caso de observar desviaciones, observaciones o diferencias, requiere mediante correo electrónico al área solicitante el ajuste. De lo contrario, se remite a la Subdirección Financiera el estudio del sector._x000a_- 3 El Subdirector(a) Financiero de acuerdo con las funciones establecidas en el Manual de Funciones, cada vez que se requiera adelantar un proceso contractual verifica          que     el         estudio          de       mercado        cumpla          con     las condiciones de la Guía en materia de estructuración de presupuestos de compra pública y análisis del sector (4231000-GS-055). La(s) fuente(s) de información utilizadas es(son) Guía en materia de estructuración de presupuestos de compra pública y análisis del sector (4231000-GS-055). En caso de observar desviaciones, observaciones o diferencias, requiere mediante correo electrónico al área solicitante el ajuste. De lo contrario, se aprueba mediante Constancia de estudios de Registro de indicadores financieros determinados para el proceso de selección.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yecto de inversión indica el Director(a) de Contratación, autorizado(a) por el Manual de Funciones, cada vez que se identifique la materialización del riesgo envía una comunicación a las dependencias solicitantes para que se tomen las medidas necesarias para asegurar que en oportunidad  se cumplan con los requerimientos establecidos en las Guías de Colombia Compra Eficiente para la estructuración de procesos de selección.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oderado (3)"/>
    <n v="0.60000000000000009"/>
    <s v="Moderado"/>
    <s v="La probabilidad es baja teniendo en cuenta que se tienen 3 controles (2 preventivos y uno detectivo), el impacto moderado teniendo en cuenta que se puede ver afectado el cumplimiento de las metas."/>
    <s v="Reducir"/>
    <s v="- Realizar 2 jornadas de socialización sobre la planeación, estructuración y elaboración de los análisis del sector y de los estudios previos con los que se busca satisfacer las necesidades de las dependencias._x000a__x000a__x000a__x000a__x000a__x000a__x000a__x000a__x000a__x000a__x000a__x000a__x000a__x000a__x000a__x000a__x000a__x000a__x000a_"/>
    <s v="- Dirección de Contratación_x000a__x000a__x000a__x000a__x000a__x000a__x000a__x000a__x000a__x000a__x000a__x000a__x000a__x000a__x000a__x000a__x000a__x000a__x000a_"/>
    <s v="- Convocatorias, listados de asistencia y/o grabaciones._x000a__x000a__x000a__x000a__x000a__x000a__x000a__x000a__x000a__x000a__x000a__x000a__x000a__x000a__x000a__x000a__x000a__x000a__x000a_"/>
    <s v="-"/>
    <s v="01/07/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riesgo materializad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en el informe de monitoreo a la Oficina Asesora de Planeación._x000a_- Realizar una mesa de trabajo con los líderes de las dependencias intervinientes con el propósito de identificar una alternativa institucional que busque reducir el impacto del riesgo materializado._x000a__x000a__x000a__x000a__x000a__x000a__x000a__x000a_- Actualizar el riesgo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s v="- Dirección e Contratación_x000a_- Dirección de Contratción y dependencia involucrada_x000a__x000a__x000a__x000a__x000a__x000a__x000a__x000a_- Dirección e Contratación"/>
    <s v="- Reporte de monitoreo indicando la materialización del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_x000a_- Evidencia de reunión_x000a__x000a__x000a__x000a__x000a__x000a__x000a__x000a_-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actualizado."/>
    <d v="2024-07-16T00:00:00"/>
    <s v="Identificación del riesgo_x000a__x000a__x000a__x000a_"/>
    <s v="Se realizó la identificación del riesgo para el proyecto de inversión en el marco del proceso Gestión Contractual."/>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275"/>
    <s v="EYADP-G169"/>
    <s v="Posibilidad de afectación reputacional por sanción de un ente de control o regulador, debido a errores (fallas o deficiencias) en la generación de la cuenta mensual de almacén con destino a la Subdirección Financiera."/>
    <x v="0"/>
    <s v="Ejecución y administración de procesos"/>
    <s v="Subdirección de Servicios Administrativos"/>
    <s v="- Dificultad en la articulación de actividades comunes a las dependencias._x000a_- Los comprobantes de ingreso y egreso de bienes y consolidados que se requieren para preparar y generar la cuenta de almacén  no son oportunos, suficientes, claros, completos o de calidad._x000a_- La información de entrada que se requiere para desarrollar las actividades no es completa o de calidad._x000a_- Omisión o incumplimiento de procedimientos para agilizar trámites._x000a__x000a__x000a__x000a__x000a__x000a_"/>
    <s v="- Fallas  en software. _x000a_- Las herramientas tecnológicas son insuficientes para atender las necesidades del proceso (Hardware: Equipos y herramientas. Software, sistemas de información aplicativos y soluciones ofimáticas es insuficiente.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en el Sistema de Gestión de Calidad_x000a__x000a__x000a__x000a_"/>
    <s v="Sin asociación"/>
    <s v="No aplica"/>
    <s v="Baja (2)"/>
    <n v="0.4"/>
    <s v="Leve (1)"/>
    <s v="Leve (1)"/>
    <s v="Menor (2)"/>
    <s v="Leve (1)"/>
    <s v="Menor (2)"/>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significativos, en el pago de indemnizaciones por acciones legales en los procesos disciplinarios."/>
    <s v="- 1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en la información, el técnico operativ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 Tipo: Preventivo Implementación: Manual_x000a_- 2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en la información registrada se solicitará mediante correo electrónico o memorando al funcionario o contratista el ajuste correspondiente, el cual debe ser atendido de manera prioritaria. De lo contrario, los listados de informes de la cuenta mensual de almacén son aprobados por el (la) Subdirector (a) de Servicios Administrativos con el fin de remitir a la Subdirección Financier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diferencias presentadas en la información de la cuenta mensual de almacén, remitidas por la Subdirección Financiera. Tipo: Correctivo Implementación: Manual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Tipo: Correctivo Implementación: Manual_x000a_- 3 El mapa de riesgos del proceso Gestión de Recursos Físicos indica que Subdirector (a) de Servicios Administrativos, autorizado(a) por Manual de Funciones y Competencias Laborales, cada vez que se identifique la materialización del riesgo remite la cuenta con los ajustes requerido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o regulador,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riesgo Posibilidad de afectación reputacional por sanción de un ente de control o regulador, debido a errores (fallas o deficiencias) en la generación de la cuenta mensual de almacén con destino a la Subdirección Financiera."/>
    <s v="- Subdirección de Servicios Administrativos_x000a_- Subdirector(a) de Servicios Administrativos_x000a_- Subdirector(a) de Servicios Administrativos_x000a_- Subdirector(a) de Servicios Administrativos_x000a__x000a__x000a__x000a__x000a__x000a_- Subdirección de Servicios Administrativos"/>
    <s v="- Reporte de monitoreo indicando la materialización del riesgo de Posibilidad de afectación reputacional por sanción de un ente de control o regulador, debido a errores (fallas o deficiencias) en la generación de la cuenta mensual de almacén con destino a la Subdirección Financiera._x000a_- Documentos revisados y escaneados en el SAI_x000a_- Correo con solicitud soporte del sistema de Información SAI a OTIC_x000a_- Documentos revisados y escaneados en el SAI_x000a__x000a__x000a__x000a__x000a__x000a_- Riesgo de Posibilidad de afectación reputacional por sanción de un ente de control o regulador, debido a errores (fallas o deficiencias) en la generación de la cuenta mensual de almacén con destino a la Subdirección Financiera., actualizado."/>
    <d v="2023-12-07T00:00:00"/>
    <s v="_x000a_Análisis antes de controles_x000a__x000a__x000a_"/>
    <s v="Se ajustó el número de veces que se ejecutó la actividad clave asociada al riesgo, en el periodo de un (1) año."/>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
    <n v="216"/>
    <s v="FI-C038"/>
    <s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x v="1"/>
    <s v="Fraude interno"/>
    <s v="Subdirección de Servicios Administrativos"/>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Muy baja (1)"/>
    <n v="0.2"/>
    <s v="Leve (1)"/>
    <s v="Leve (1)"/>
    <s v="Menor (2)"/>
    <s v="Leve (1)"/>
    <s v="Menor (2)"/>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Actividad (4) PR-148 &quot;Ingreso o entrada de bienes&quot;:  indica que la persona designada por el Subdirector (a) de Servicios Administrativos, cada vez que recibe bienes, revisa que concuerden con los documentos soporte de cada entrega. La fuente de información es la sección de las condiciones generales del procedimiento PR-148 “los tipos de ingreso para la Secretaría General De La Alcaldía Mayor De Bogotá”. En caso de evidenciar observaciones, desviaciones o diferencias, envía mensaje de correo electrónico dirigido al supervisor del contrato o a la persona delegada como apoyo a la supervisión o a la persona designada por la Subdirección de Imprenta Distrital con sus observaciones. También podrá suscribir documento de evidencia de reunión con el mismo fin. En caso contrario, se diligencia el formato FT-1129 de “recepción de bienes en bodega o en sitio” y se firma por parte del delegado por el (la) Subdirector (a) de Servicios Administrativos y el (la) supervisor (a) del contrato o persona delegada como apoyo a la supervisión. Para las entregas de materias primas y/o insumos para la Imprenta Distrital, queda como evidencia la factura de los insumos y/o materias primas recibidas o el formato de entrega de insumos o materias primas FT-1173._x000a_- 2 Actividad (7) PR-148 &quot;Ingreso o entrada de bienes&quot;:  indica que el delegado de la Subdirección de Servicios Administrativos encargado (a) de ingresar los bienes al sistema, cada vez que se le asigne una solicitud de ingreso, verifica los documentos mencionados en condiciones generales de “Documentación requerida para solicitar el ingreso”. La fuente de información se usa la documentación mencionada en condiciones generales de “Documentación requerida para solicitar el ingreso” del Procedimiento PR-148. En caso de evidenciar observaciones, desviaciones o diferencias, se genera un memorando o mensaje de correo electrónico informando las razones por las cuales se hace la devolución a la dependencia solicitante. En caso contrario, se procede a registrar el comprobante de ingreso en el Sistema de información de Inventarios, y una vez suscrito se remite a la dependencia solicitante con memorando electrónico. Para las solicitudes de ingreso de materias primas e insumos para la Imprenta Distrital, queda como evidencia el comprobante de ingreso._x000a_- 3 Actividad (9) PR-236 &quot;Egreso o salida definitiva de bienes&quot;:  indica que El profesional especializado , autorizado(a) por el (la) Subdirector(a) de servicios administrativos , cada vez que se requiera coordinará la organización de los listados de acuerdo con los lineamientos mencionados según &quot;Listado de Elementos Para Baja&quot; de las condiciones generales, junto a los memorandos de conceptos y demás información relacionada. La(s) fuente(s) de información utilizadas es(son) el listado de bienes para baja, documentos necesarios para formalizar baja de bienes según lo nombrado en las condiciones generales. En caso de evidenciar observaciones, desviaciones o diferencias, se requieran los ajustes al profesional universitario, para presentar en una próxima reunión o a través de correo electrónico según indicaciones el (la) subdirector (a) de Servicios Administrativos.. De lo contrario, el (la) Subdirector (a) de Servicios Administrativos aprueba la información presentada quedando como registro en la evidencia de reunión. Tipo: Detectivo Implementación: Manual_x000a_- 4 Actividad (12) PR-236 &quot;Egreso o salida definitiva de bienes&quot;:  indica que El Comité Técnico de Sostenibilidad Contable , autorizado(a) por Resolución 494 de 2019 –Comité Institucional de Gestión y de 2019 –Comité Institucional de Gestión y Desempeño , cada vez que se requiera verifica, coteja y analiza la información presentada (bienes para baja) si lo considera necesario.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 lo contrario, el comité aprueba las consideraciones propuestas respecto a los elementos para baja lo cual quedará consignada en el acta de dicho comité que también de indicar cual será el destino final de los bienes de acuerdo con la normatividad vigente para los casos que corresponda.  Tipo: Preventivo Implementación: Manual_x000a_- 5 Actividad (28) PR-236 &quot;Egreso o salida definitiva de bienes&quot;:  indica que Profesional universitario y/o, Técnico Administrativo y/o, Técnico Operativo y/o, Auxiliar Administrativo y/o contratista , autorizado(a) por el (la) Subdirector(a) de servicios administrativos, cada vez que se requiera con base en el reporte de hurto, pérdida del o los bienes o caso fortuito y la copia de la denuncia, verifica, coteja la información presentada y procede a trasladar con comprobante de egreso el bien o los bienes a la bodega de responsabilidad. La(s) fuente(s) de información utilizadas es(son) el reporte de perdida, hurto o caso fortuito, el sistema de información de inventarios. En caso de evidenciar observaciones, desviaciones o diferencias, solicita los ajustes correspondientes a través de correo electrónico. De lo contrario, procede a realizar los ajustes de actualización en el sistema de información de inventarios de la entidad dejando como evidencia documentos originados por el Sistema de Información Inventarios SAI.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Detectivo_x000a__x000a__x000a__x000a__x000a__x000a__x000a__x000a__x000a__x000a__x000a__x000a__x000a__x000a__x000a_"/>
    <s v="25%_x000a_25%_x000a_1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30%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inconsistencias presentadas.. Tipo: Correctivo Implementación: Manual_x000a_- 2 El mapa de riesgos del proceso Gestión de Recursos Físicos indica que Subdirector (a) de Servicios Administrativos, autorizado(a) por Manual de Funciones y Competencias Laborales, cada vez que se identifique la materialización del riesgo realiza reporte al responsable del proceso. Tipo: Correctivo Implementación: Manual_x000a_- 3 El mapa de riesgos del proceso Gestión de Recursos Físicos indica que Subdirector (a) de Servicios Administrativos, autorizado(a) por Manual de Funciones y Competencias Laborales, cada vez que se identifique la materialización del riesgo realiza las gestiones pertinentes para corregir las inconsistencias presentad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167999999999999E-2"/>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Actualizar el procedimiento PR-148 Ingreso o entrada de bienes con respecto a la revisión de controles definidos y condiciones generales del documento._x000a__x000a__x000a__x000a__x000a__x000a__x000a__x000a__x000a__x000a__x000a__x000a__x000a__x000a__x000a__x000a__x000a__x000a__x000a_"/>
    <s v="- Subdirector (a) de Servicios Administrativos_x000a__x000a__x000a__x000a__x000a__x000a__x000a__x000a__x000a__x000a__x000a__x000a__x000a__x000a__x000a__x000a__x000a__x000a__x000a_"/>
    <s v="_x000a_ _x000a__x000a__x000a__x000a__x000a_-PA240-27"/>
    <s v="_x000a__x000a__x000a__x000a__x000a__x000a_941"/>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riesgo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s v="- Subdirección de Servicios Administrativos_x000a_- Subdirector(a) de Servicios Administrativos_x000a_- Subdirector(a) de Servicios Administrativos_x000a_- Subdirector(a) de Servicios Administrativos_x000a__x000a__x000a__x000a__x000a__x000a_- Subdirección de Servicios Administrativos"/>
    <s v="-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_x000a_- Evidencia de reunión o acta de revisión._x000a_- Reporte de inconsistencias_x000a_- Documentos con las gestiones efectuadas._x000a__x000a__x000a__x000a__x000a__x000a_- Riesg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ctualizado."/>
    <d v="2023-12-07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d v="2024-07-08T00:00:00"/>
    <s v="Establecimiento de controles_x000a__x000a_Evaluación de controles"/>
    <s v="_x000a_Establecimiento de controles: se realiza la actualización de controles del riesgo, conforme a la modificación efectuada al procedimiento PR-148 &quot;Ingreso o entrada de bienes_x000a__x000a_Evaluación de controles: se realiza nuevamente, la evaluación de controles del riesgo conforme a la actualización del procedimiento PR-148 &quot;Ingreso o entrada de bienes&quot;  (Radicado 3-2024-17365 del 08 de julio de 2024)"/>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217"/>
    <s v="FI-C039"/>
    <s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x v="1"/>
    <s v="Fraude interno"/>
    <s v="Subdirección de Servicios Administrativos"/>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de corrupción._x000a_- Inoportunidad para reporte a las aseguradoras._x000a__x000a__x000a__x000a_"/>
    <s v="3. Consolidar una gestión pública eficiente, a través del desarrollo de capacidades institucionales, para contribuir a la generación de valor público."/>
    <s v="- -- Ningún trámite y/o procedimiento administrativo_x000a__x000a_"/>
    <s v="- Procesos de apoyo en el Sistema de Gestión de Calidad_x000a__x000a__x000a__x000a_"/>
    <s v="Sin asociación"/>
    <s v="No aplica"/>
    <s v="Muy baja (1)"/>
    <n v="0.2"/>
    <s v="Leve (1)"/>
    <s v="Leve (1)"/>
    <s v="Menor (2)"/>
    <s v="Leve (1)"/>
    <s v="Menor (2)"/>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Actividad (11) PR-235 &quot;Control y Seguimiento de Bienes&quot;:  indica que el profesional designado por el (la) Subdirector (a) de Servicios Administrativos, cada vez que se termine la visita de toma física a una sede o dependencia, compara los datos recolectados contra los registrados en la base de datos de los inventarios. La fuente de información utilizada es la base de datos del sistema de inventarios. En caso de evidenciar observaciones, desviaciones o diferencias, se envía memorando a la dependencia o sede con el informe preliminar indicando las diferencias halladas y se solicita respuesta sobre las mismas, de lo contrario se remite el memorando con el informe preliminar._x000a_- 2Actividad (12) El profesional designado por el (la) Subdirector (a) de Servicios Administrativos, mínimo dos veces en la vigencia, revisa el plan de trabajo de la Toma Física para validar si se han gestionado las actividades programadas. La fuente de información es Plan de Trabajo de Toma Física de Inventarios. En caso de evidenciar observaciones, desviaciones o diferencias, se realiza reunión con el personal relacionado y se documenta con la evidencia de reunión. En caso contrario, menciona en el documento de evidencia de reunión que la ejecución va de acuerdo a lo programado con corte a la fecha de la revisión._x000a__x000a_- 3Actividad (19) PR-235 &quot;Control y Seguimiento de Bienes&quot;:  indica que el profesional designado por el (la) Subdirector (a) de Servicios Administrativos, cada vez que se genere la resolución revisa que, hayan quedado debidamente gestionadas y documentadas las acciones derivadas del Informe de Toma Física. La fuente de información Resolución de acciones derivadas del Informe de Toma Física. En caso de evidenciar observaciones, desviaciones o diferencias, informa lo encontrado, vía correo electrónico o evidencia de reunión, al (la) Subdirector (a) de Servicios Administrativos. De lo contrario, vía correo electrónico o evidencia de reunión dirigido al (a la) Subdirector (a) de Servicios Administrativos, informa que las acciones fueron ejecutadas de acuerdo a los artículos de la resolución_x000a_- 4Actividad (28) PR-235 &quot;Control y Seguimiento de Bienes&quot;:  indica que el Auxiliar Administrativo y/o Técnico operativo autorizado por el (la) Subdirector (a) de Servicios Administrativos, cada mes verifica el sistema de información de inventarios e identifica los elementos registrados fuera de las sedes de la entidad.  Luego envía mensaje de correo electrónico a los responsables de los elementos indagando sobre la ubicación actual de cada uno. La fuente de información es el sistema de información de inventarios. En caso de evidenciar observaciones, desviaciones o diferencias, registra en el sistema de información de inventarios los traslados de bienes que documenten los cambios usando como soporte los mensajes de correo electrónico recibidos. De lo contrario deja como evidencia el listado de elementos registrados en la base de datos de inventarios fuera de las sedes.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desvío de recursos físicos o económicos durante el seguimiento y control de la verificación realizada hacia los bienes de propiedad de la entidad a las Oficina de Control Disciplinario Interno para la toma de decisiones que se consideren pertinentes. Tipo: Correctivo Implementación: Manual_x000a_- 2 El mapa de riesgos del proceso Gestión de Recursos Físicos indica que Subdirector (a) de Servicios Administrativos, autorizado(a) por Manual de Funciones y Competencias Laborales, cada vez que se identifique la Materialización del Riesgo solicita el informe de modo, tiempo y lugar de los hechos relacionados con el presunto desvío de recursos físicos o económicos evidenciados durante el seguimiento y control de la verificación realizada hacia los bienes de propiedad de la entidad.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4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los procedimientos PR-235 Control y Seguimiento con respecto a los controles definidos y las condiciones generales del documento._x000a__x000a__x000a__x000a__x000a__x000a__x000a__x000a__x000a__x000a__x000a__x000a__x000a__x000a__x000a__x000a__x000a__x000a__x000a_"/>
    <s v="- Subdirector (a) de Servicios Administrativos_x000a__x000a__x000a__x000a__x000a__x000a__x000a__x000a__x000a__x000a__x000a__x000a__x000a__x000a__x000a__x000a__x000a__x000a__x000a_"/>
    <s v="_x000a__x000a__x000a__x000a__x000a__x000a_-PA240-029"/>
    <s v="_x000a__x000a__x000a__x000a__x000a__x000a_943"/>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_x000a_-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Solicitar informe con modo, tiempo y lugar de los hechos relacionados con el presunto desvío de recursos físicos._x000a__x000a__x000a__x000a__x000a__x000a__x000a_- Actualizar el riesgo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s v="- Subdirección de Servicios Administrativos_x000a_- Subdirector(a) de Servicios Administrativos_x000a_- Subdirector(a) de Servicios Administrativos_x000a__x000a__x000a__x000a__x000a__x000a__x000a_- Subdirección de Servicios Administrativos"/>
    <s v="-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_x000a_- Informe de los hechos enviado mediante memorando o correo electrónico a la Oficina de Control Interno Disciplinario y Subsecretaría Corporativa._x000a_- Informe de los hechos _x000a__x000a__x000a__x000a__x000a__x000a__x000a_- Riesg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ctualizado."/>
    <d v="2023-12-07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d v="2024-07-08T00:00:00"/>
    <s v="Establecimiento de controles_x000a__x000a_Evaluación de controles"/>
    <s v="_x000a_Establecimiento de controles: se realiza la actualización de controles del riesgo, conforme a la modificación efectuada al procedimiento PR-235 &quot;Control y Seguimiento de Bienes”. _x000a__x000a_Evaluación de controles: se realiza nuevamente, la evaluación de controles del riesgo conforme a la actualización del procedimiento PR-235 &quot;Control y Seguimiento de Bienes”. (Radicado 3-2024-17365 del 08 de julio de 2024)"/>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_x000a_Fase (componente): Sedes adecuadas."/>
    <n v="276"/>
    <s v="_x0009_EYADP-G170"/>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s v="Subdirección de Servicios Administrativos"/>
    <s v="- Dificultades en el  seguimiento  frente al estado de avance de los contratos de mantenimiento suscritos y en ejecución, pertenecientes al proceso._x000a_- Inadecuada planeación para el mantenimiento_x000a_- Alta rotación de personal y dificultades en la transferencia de conocimiento entre los servidores y/o contratistas que participan en el proceso, en virtud de vinculación, retiro o reasignación de roles._x000a_-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16. Paz, justicia e instituciones sólidas"/>
    <s v="7873 Fortalecimiento de la capacidad institucional de la Secretaría General"/>
    <s v="Alta (4)"/>
    <n v="0.8"/>
    <s v="Menor (2)"/>
    <s v="Mayor (4)"/>
    <s v="Menor (2)"/>
    <s v="Moderado (3)"/>
    <s v="Moderado (3)"/>
    <s v="Menor (2)"/>
    <s v="Mayor (4)"/>
    <n v="0.8"/>
    <s v="Alto"/>
    <s v="El proceso estima que el riesgo se ubica en una zona alta, debido a que la frecuencia con la que se realizó la actividad clave asociada al riesgo se presentó 1457 veces en el último año, sin embargo, ante su materialización, podrían presentarse efectos significativos, en el pago de indemnizaciones por acciones legales en los procesos disciplinarios."/>
    <s v="- 1 El procedimiento 2211500-PR-154 &quot;Mantenimiento de las Edificaciones&quot;: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13100-FT-1193 de cada sede, la criticidad técnica y los compromisos misionales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 Tipo: Preventivo Implementación: Manual_x000a_- 2 El procedimiento 2211500-PR-154 &quot;Mantenimiento de las Edificaciones&quot;: indica que el profesional o técnico encargado del sistema  de Gestión de Servicios , autorizado(a) por el(la) Director(a) Administrativo(a) y Financiero(a), cada vez que se reciba una solicitud de mantenimiento puntual verifica que la solicitud de mantenimiento cumpla con los parámetros establecidos, determina la subcategoría del mantenimiento puntual a realizar y asigna la solicitud al Profesional de Zona encargado de la sede. La(s) fuente(s) de información utilizadas es(son)  los lineamientos señalados en condiciones generales del procedimiento. En caso de evidenciar observaciones, desviaciones o diferencias, y que la solicitud no corresponda a mantenimiento puntual , asigna la solicitud en el sistema de Gestión de Servicios al responsable de gestionarla y finaliza el procedimiento, cuando la solicitud no sea clara o no esté completa se contacta al usuario para ajustar o incluir la información. De lo contrario, registra la conformidad de la solicitud en el Sistema  de Gestión de Servicio.  Tipo: Preventivo Implementación: Manual_x000a_- 3 El procedimiento 2211500-PR-154 &quot;Mantenimiento de las Edificaciones&quot;: indica que el  Profesional de Zona, autorizado(a) por el(la) Director(a) Administrativo(a) y Financiero(a) o el (la) Subdirector(a) de Servicios Administrativos, cada vez que se reciba una solicitud de mantenimiento puntual realiza la visita de verificación d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ías asigna la solicitud al responsable de gestionarla en el Sistema de Gestión de Servicios. De lo contrario, se registra en el Sistema de Gestión de Servicios. Tipo: Preventivo Implementación: Manual_x000a_- 4Actividad(3) El procedimiento 4233100-PR-379 &quot;Mantenimiento de maquinaria y equipos&quot;. El profesional responsable autorizado por el (la) Subdirector (a) de la Subdirección de Servicios Administrativos o el (la) Director(a) de la Dirección Administrativa y Financiara, cada vez que se reciba una solicitud de intervención, verifica que la solicitud corresponda al mantenimiento de maquinaria y equipos, la cual debe cumplir con los parámetros establecidos. La(s) fuente(s) de información utilizadas es(son) los lineamientos señalados en condiciones generales del procedimiento. En caso de evidenciar observaciones, desviaciones o diferencias, asigna la solicitud en el Sistema de Gestión de Servicios al responsable de gestionarla. De lo contrario, registra la conformidad de la solicitud._x000a_- 5 El procedimiento 2211500-PR-154 &quot;Mantenimiento de las Edificaciones&quot;: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 Tipo: Detectivo Implementación: Manual_x000a_- 6 El procedimiento 2211500-PR-154 &quot;Mantenimiento de las Edificaciones&quot;: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 Tipo: Detectivo Implementación: Manual_x000a_- 7 Actividad (6) El procedimiento 4233100-PR-379 &quot;Mantenimiento de maquinaria y equipos&quot; indica que el profesional responsable autorizado(a)  por el (la) Subdirector (a) de la Subdirección de Servicios Administrativos o el (la) Director(a) de la Dirección Administrativa y Financiara,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_x000a_Nota: El contratista realiza el mantenimiento preventivo o correctivo con el acompañamiento del servidor designado por la sede y genera el reporte de visita técnica de intervención._x000a__x000a_- 8 Actividad (7) El procedimiento 4233100-PR-379 &quot;Mantenimiento de maquinaria y equipos&quot; indica que el profesional responsable autorizado(a) por el (la) Subdirector (a) de la Subdirección de Servicio Administrativos o el (la) Director(a) de la Dirección Administrativa y Financiara,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quedando la solicitud en estado &quot;Resuelto&quot;._x000a_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 Tipo: Correctivo Implementación: Manual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 Tipo: Correctivo Implementación: Manual_x000a_- 3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visa que el personal técnico que ejecuta el contrato corresponda o dependa del contratista que presta el servicio  contratado por la Entidad (Que  no sea personal terceriz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4893567999999998E-2"/>
    <s v="Menor (2)"/>
    <n v="0.33750000000000002"/>
    <s v="Bajo"/>
    <s v="El proceso estima que el riesgo se ubica en una zona baja, debido a que los controles establecidos son los adecuados y la calificación de los criterios es satisfactoria, ubicando el riesgo en la escala de probabilidad muy baja, y ante su materialización, podrían disminuirse los efectos, aplicando las acciones de contingencia."/>
    <s v="Reduci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 Aplicar garantias del cumplimiento del contrato_x000a__x000a__x000a__x000a__x000a__x000a_- Actualizar el riesgo Posibilidad de afectación reputacional por ausencia o retrasos  en los mantenimientos de las edificaciones, maquinaria y equipos de la Entidad, debido a decisiones erróneas o no acertadas en la priorización para su intervención"/>
    <s v="- Subdirección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 Subdirección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 Informe de supervision con presunto incumplimiento_x000a__x000a__x000a__x000a__x000a__x000a_- Riesgo de Posibilidad de afectación reputacional por ausencia o retrasos  en los mantenimientos de las edificaciones, maquinaria y equipos de la Entidad, debido a decisiones erróneas o no acertadas en la priorización para su intervención, actualizado."/>
    <d v="2023-12-07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d v="2024-07-08T00:00:00"/>
    <s v="_x000a_- Establecimiento de controles: "/>
    <s v="Se realiza la actualización del riesgo con las siguientes novedades:_x000a__x000a_- Establecimiento de controles: Actualización de los controles del procedimiento PR -379 Mantenimiento de maquinaria y equpos._x000a__x000a_( Radicado 3-2024-17365 del 08 de julio de 2024)"/>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Ejecutar tareas del mantenimiento de la infraestructura tecnológica_x000a_COMPONENTE (Productos):  Servicios tecnológicos"/>
    <n v="277"/>
    <s v="EYADP-G170"/>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Operacionales"/>
    <s v="Oficina de Tecnologías de la Información y las Comunicaciones"/>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s v="-"/>
    <s v="Muy baja (1)"/>
    <n v="0.2"/>
    <s v="Menor (2)"/>
    <s v="Menor (2)"/>
    <s v="Leve (1)"/>
    <s v="Leve (1)"/>
    <s v="Leve (1)"/>
    <s v="Leve (1)"/>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2,1)"/>
    <s v="- 1 El procedimiento Mantenimiento de la infraestructura tecnológica 4204000-PR-104- PC#2 (Aprobar el plan anual de mantenimiento de infraestructura tecnológica) indica que el jefe de la Oficina TIC autorizado por el manual de funciones anualmente  revisa el 4204000-FT-940 Plan anual de mantenimiento  infraestructura tecnológica remitido. La fuente de información es 4204000-FT-940 Plan anual de mantenimiento  infraestructura tecnológica remitido . En caso de evidenciar algún tipo de observación le remitirá al profesional de la Oficina TIC por correo electrónico para que se realice el ajuste, en caso contrario se remitirá respuesta de aprobación de este. Tipo: Detectivo. Implementación Manual._x000a_- 2 El procedimiento Mantenimiento de la infraestructura tecnológica 4204000-PR-104- PC#8 (Realizar seguimiento al Plan Anual de Mantenimiento) indica que el Profesional de la Oficina TIC autorizado por el jefe de la Oficina TIC trimestralmente verifica el cronograma acordado y formatos entregados por el proveedor con las actividades realizadas. La(s) fuente(s) de información utilizadas es (son):  El Formato Mantenimiento preventivo 4204000-FT-259 Mantenimiento preventivo o reporte del proveedor, el Cronograma de mantenimientos acordado (solo para los mantenimientos programados) y el  4204000-FT-940 Plan anual de mantenimiento infraestructura tecnológica.  En caso de evidenciar observaciones en la revisión de las fuentes de información, remite vía correo electrónico las observaciones y/o respectivos ajustes en las actividades que se ejecutan durante los mantenimientos. Si el proveedor no atiende las observaciones y/o respectivos ajustes para tener en cuenta se enviará un oficio  4233300-FT-012 por la Oficina TIC reiterando esta información, generando alarmas tempranas en la ejecución del contrato en el subcomité de autocontrol.En caso contrario se actualiza el 4204000-FT-940 Plan anual de mantenimiento infraestructura tecnológica con la información actualizada de la ejecución.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El mapa de riesgos del proceso de Gestión de Recursos Fisic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4000000000000005E-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moderada. del cuadrante BAJO (1,2)"/>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s v="- Oficina de Tecnologías de la Información y las Comunicaciones_x000a_- Jefe Oficina de Tecnologías de la Información y las Comunicaciones_x000a__x000a__x000a__x000a__x000a__x000a__x000a__x000a_- Oficina de Tecnologí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_x000a__x000a__x000a__x000a__x000a__x000a__x000a_-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actualizado."/>
    <d v="2023-12-07T00:00:00"/>
    <s v="_x000a_Análisis antes de controles_x000a__x000a__x000a_"/>
    <s v="Se ajustó el número de veces que se ejecutó la actividad clave asociada al riesgo, en el periodo de un (1) año."/>
    <d v="2024-04-30T00:00:00"/>
    <s v="Establecimiento de controles_x000a_Evaluación de controles"/>
    <s v="_x000a_se realiza la actualización de controles del riesgo conforme con la actualización del procedimiento Mantenimiento de la infraestructura tecnológica 4204000-PR-104, conforme radicado 3-2024-11400.."/>
    <d v="2024-08-14T00:00:00"/>
    <s v="Identificaicón del riesgo"/>
    <s v="Se realiza la actualización del riesgo con las siguientes novedades:_x000a__x000a_Identificación del riesgo: Se vinculó el riesgo al proyecto de inversión 8110 Fortalecimiento de las Tecnologías de la Información y las Comunicaciones en el Sector Gestión Pública de Bogotá D.C. y se incluyeron los objetivos de Desarrollo Sostenible. _x000a__x000a_ ( Radicado 3-2024-22026 del 14 de agosto de 2024)"/>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_x000a_Fase Proyecto: Actividad (Meta): Realizar el mantenimiento al 100% de las sedes de la Secretaría General de la Alcaldía Mayor de Bogotá."/>
    <n v="295"/>
    <s v="EYADP-G180"/>
    <s v="Posibilidad de afectación reputacional por no brindar adecuadas condiciones de seguridad y accesibilidad en las sedes de la Secretaría General para que funcionarios y colaboradores puedan desarrollar sus actividades y a la ciudadanía para que puedan acceder a un servicio de calidad, debido a que no se cuente con el recurso necesario para realizar las actividades de mantenimientos correctivos y preventivos."/>
    <x v="0"/>
    <s v="Ejecución y administración de procesos"/>
    <s v="Dirección Administrativa y Financiera"/>
    <s v="- Insuficiente asignación  de recursos para la atención de los mantenimeintos preventivos y correctivos de infraestructura_x000a_- Intervenciones no previstas surgidas en la prestación del servicio de las sedes de la Secretía General._x000a_- Inoportunidad en la estructuración, gestión y adjudicación de los procesos  contractuales &quot;bienes y servicios&quot; programados en cada vigencia._x000a_- Inadecuada planeación en la priorización de los mantenimientos a ejecutar en las sedes de la Secretaría General._x000a__x000a__x000a__x000a__x000a__x000a_"/>
    <s v="- Actos vándalicos o hechos mal intencionados de terceros que atentan contra la infraestructura de las sedes de la Secretaría General, e iniciden en la seguridad de las mismas._x000a_- Fenómenos naturales de gran intensidad que afectan la seguridad de la ciudadanía._x000a_- Generación o cambios en normativas vigentes que afectan el presupuesto asignado_x000a__x000a__x000a__x000a__x000a__x000a__x000a_"/>
    <s v="- Rezago en los mantenimientos preventivos que se deben ejecutar en las sedes de la Secretría General._x000a_- Sobrecosto en las actividades de mantenimientos correctivos por ausencia de los preventivos_x000a_- El incumplimiento  de las actividades (metas) asociadas a cada proceso contractual._x000a_- Debilidad y desequilibrio en la calidad de la prestación de servicio en las sedes de la Secretaría Genera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Alta (4)"/>
    <n v="0.8"/>
    <s v="-"/>
    <s v="-"/>
    <s v="-"/>
    <s v="-"/>
    <s v="-"/>
    <s v="-"/>
    <s v="Moderado (3)"/>
    <n v="0.6"/>
    <s v="Alto"/>
    <s v="Probabilidad Alta porque hemos recibido solicitudes de entes de control frente a condiciones de seguiridad y accesibilidad  y un impacto moderado por posibles reclamaciones o quejas de los usuarios que podrían implicar una denuncia ante los entes reguladores."/>
    <s v="- 1 El Profesional delegado autorizado(a) por El(la) Director(a) Administrativo(a) y Financiero(a) y/o Subdirector(a) de Servicios Administrativos, trimestralmente realiza el seguimiento pertinente de la estructuración, radicación y ejecución de los procesos contractuales en materia de infraestructura. La(s) fuente(s) de información utilizadas es(son) el Plan anual de adquisiciones.  En caso de evidenciar observaciones, desviaciones o diferencias, se realizan los ajustes necesarios en el Plan anual de adquisiciones con su debida justificación, la cual es remitida a la Subsecretaría Corporativa por medio de correo, ó memorando electrónico u oficio (según sea el caso), cuando se requiera se convoca a reunión dejando evidencia de la misma. De lo contrario, dependiendo la etapa en la que se encuentre la actividad se realiza la radicación del proceso en la Dirección de Contratación, o resolución de adjudicación o liquidación del contrato._x000a_- 2 El procedimiento 2211500-PR-154 &quot;Mantenimiento de las Edificaciones&quot;: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13100-FT-1193 de cada sede, la criticidad técnica y los compromisos misionales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_x000a__x000a__x000a__x000a__x000a__x000a__x000a__x000a__x000a__x000a__x000a__x000a__x000a__x000a__x000a__x000a__x000a__x000a_"/>
    <s v="- Sin documentar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 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600000000000002"/>
    <s v="Menor (2)"/>
    <n v="0.33749999999999997"/>
    <s v="Moderado"/>
    <s v="El riesgo se ubica en zona moderada,  teniendo en cuenta que existe una alta posibilidad  que suceda y que puede interrrumpir las actividades del proyecto, por lo anterior se deben formular acciones para mitigar su ocurrencia."/>
    <s v="Reducir"/>
    <s v="- Realizar seguimiento a la atención de los mantenimientos preventivos o correctivos atendidos en cuestión de seguridad y accesibilidad a las sedes de la Secretaría General de la Alcaldía Mayor de Bogotá D.C._x000a__x000a__x000a__x000a__x000a__x000a__x000a__x000a__x000a__x000a__x000a__x000a__x000a__x000a__x000a__x000a__x000a__x000a__x000a_"/>
    <s v="- Dirección Administrativa y Financiera._x000a__x000a__x000a__x000a__x000a__x000a__x000a__x000a__x000a__x000a__x000a__x000a__x000a__x000a__x000a__x000a__x000a__x000a__x000a_"/>
    <s v="- Reporte mensual generado de los mantenimientos, orientados al tema de seguridad y accesibilidad._x000a__x000a__x000a__x000a__x000a__x000a__x000a__x000a__x000a__x000a__x000a__x000a__x000a__x000a__x000a__x000a__x000a__x000a__x000a_"/>
    <s v="-"/>
    <s v="30/09/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riesgo materializado de Posibilidad de afectación reputacional por no brindar adecuadas condiciones de seguridad y accesibilidad en las sedes de la Secretaría General para que funcionarios y colaboradores puedan desarrollar sus actividades y a la ciudadanía para que puedan acceder a un servicio de calidad, debido a que no se cuente con el recurso necesario para realizar las actividades de mantenimientos correctivos y preventivos. en el informe de monitoreo a la Oficina Asesora de Planeación._x000a_- Realizar reunión con las dependencias implicadas para reportar la materialización del riesgo y priorizar mantenimientos_x000a__x000a__x000a__x000a__x000a__x000a__x000a__x000a_- Actualizar el riesgo Posibilidad de afectación reputacional por no brindar adecuadas condiciones de seguridad y accesibilidad en las sedes de la Secretaría General para que funcionarios y colaboradores puedan desarrollar sus actividades y a la ciudadanía para que puedan acceder a un servicio de calidad, debido a que no se cuente con el recurso necesario para realizar las actividades de mantenimientos correctivos y preventivos."/>
    <s v="- Dirección Administrativa y Financiera_x000a_- Dirección Administrativa Financiera_x000a__x000a__x000a__x000a__x000a__x000a__x000a__x000a_- Dirección Administrativa y Financiera"/>
    <s v="- Reporte de monitoreo indicando la materialización del riesgo de Posibilidad de afectación reputacional por no brindar adecuadas condiciones de seguridad y accesibilidad en las sedes de la Secretaría General para que funcionarios y colaboradores puedan desarrollar sus actividades y a la ciudadanía para que puedan acceder a un servicio de calidad, debido a que no se cuente con el recurso necesario para realizar las actividades de mantenimientos correctivos y preventivos._x000a_- Acta de evidencia de reunión que contenga la información del reporte y priorización de los mantenimientos._x000a__x000a__x000a__x000a__x000a__x000a__x000a__x000a_- Riesgo de Posibilidad de afectación reputacional por no brindar adecuadas condiciones de seguridad y accesibilidad en las sedes de la Secretaría General para que funcionarios y colaboradores puedan desarrollar sus actividades y a la ciudadanía para que puedan acceder a un servicio de calidad, debido a que no se cuente con el recurso necesario para realizar las actividades de mantenimientos correctivos y preventivos., actualizado."/>
    <d v="2024-07-04T00:00:00"/>
    <s v="Identificación del riesgo_x000a__x000a__x000a__x000a_"/>
    <s v="Se identifica el riesgo en el marco del proyecto 8098: Optimización de la gestión integral de la Secretaría General de la alcaldía Mayor de Bogotá D.C."/>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Manejar y controlar los recursos de la caja menor"/>
    <n v="218"/>
    <s v=" FI-C40"/>
    <s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x v="1"/>
    <s v="Fraude interno"/>
    <s v="Subdirección de Servicios Administrativos"/>
    <s v="- Manipulación de la caja menor por personal no autorizado._x000a_- Falta de integridad del funcionario encargado del manejo de caja menor._x000a_- Intereses personales._x000a_- Abuso de poder._x000a_- Incumplimiento del Manual para el manejo y control de cajas menores_x000a__x000a__x000a__x000a__x000a_"/>
    <s v="- Falsedad en los documentos aportados para la legalización del gasto._x000a_- Presiones o exigencias irregulares por parte de terceros_x000a__x000a__x000a__x000a__x000a__x000a__x000a__x000a_"/>
    <s v="- Detrimento patrimonial._x000a_- Investigaciones disciplinarias, fiscales y/o penales._x000a_- Pérdida de credibilidad y desconfianza en el proceso._x000a_- Afectación de la póliza de manejo._x000a_- Enriquecimiento ilícito de contratistas y/o servidores púbic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Leve (1)"/>
    <s v="Mayor (4)"/>
    <s v="Mayor (4)"/>
    <s v="Menor (2)"/>
    <s v="Menor (2)"/>
    <s v="Leve (1)"/>
    <s v="Mayor (4)"/>
    <n v="0.8"/>
    <s v="Alto"/>
    <s v="Se determina la probabilidad (Muy baja 1)  teniendo en cuenta que no se he presentado en los últimos cuatro años. El impacto (Mayor 4) obedece a la afectación de la imagen y las sanciones por entes de control que se puedan generar la posibilidad de la materialización del riesgo."/>
    <s v="-  1 El procedimiento 4233100-PR-382 “Manejo de Caja Menor&quot;&quot; (Act 6 ):  indica que el Profesional encargado(a) del manejo operativo de la caja menor, autorizado(a) por el Delegado (a) por el(la) Ordenador(a) del gasto para el manejo de la caja menor, cada vez que se reciba una solicitud de compra de bien o servicio por caja menor verifica que la solicitud cumpla con el carácter de imprevistos, urgentes, imprescindibles, inaplazables y necesarios; así como también que se cuente con el rubro en la constitución de la caja menor. La(s) fuente(s) de información utilizadas es(son) el Manual para el Manejo y Control de Cajas Menores y la Resolución de constitución de caja menor. En caso de evidenciar observaciones, desviaciones o diferencias, el (la) Profesional encargado(a) del manejo operativo de la caja menor, da respuesta a través de correo electrónico rechazando la solicitud, con la explicación respectiva. De lo contrario, da respuesta a través de correo electrónico, aprobando el uso de caja menor para la compra del bien o servicio. Tipo: Preventivo Implementación: Manual_x000a_- 2 El procedimiento 4233100-PR-382 “Manejo de Caja Menor&quot;&quot; (Act 11): indica que el Profesional encargado(a) del manejo operativo de la caja menor, autorizado(a) por el Delegado (a) por el(la) Ordenador(a) del gasto para el manejo de la caja menor, cada vez que se recibe la documentación requerida para la legalización de la adquisición del bien o servicio por caja menor revisa que: • Los documentos necesarios para la legalización se encuentren completos, estén debidamente diligenciados y sin tachones o enmendaduras. • El valor de la factura o documento soporte corresponda con la cotización seleccionada, para el caso de solicitudes que superen el 60% de un SMMLV. • La factura o documento soporte cumpla con las especificaciones establecidas por la Ley. • Para aquellos casos que no aplica factura de compra conforme a la normatividad vigente, que el(la) Subdirector(a) de Servicios Administrativos haya aprobado el documento soporte. • En el caso de que la adquisición realizada sea de un bien, que se encuentre adjunto, diligenciado y firmado el Comprobante de Ingreso de elementos de Consumo 4233100 FT-420.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que realice los ajustes necesarios. De lo contrario, legaliza la adquisición del bien o servicio, quedando como evidencia el registro de Legalización de compra por caja menor 4233100-FT-324.  Tipo: Preventivo Implementación: Manual_x000a_- 3 El procedimiento 4233100-PR-382 “Manejo de Caja Menor&quot; (Act 13): indica que el Delegado (a) por el(la) Ordenador(a) del gasto para el manejo de la caja menor y el(la) Subdirector(a) Financiero(a), autorizado(a) por el Decreto 140 de 2021, cada vez que se proyecte una Resolución de reembolso de la caja menor revisan la Resolución y los soportes, teniendo en cuenta lo estipulado en el Manual para el Manejo y Control de Cajas Menor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el(a) Delegado(a) por el(a) Ordenador(a) del gasto para el manejo de la caja menor aprueba la Resolución, quedando como evidencia la Resolución de reembolso de la caja menor, firmada.  Tipo: Detectivo Implementación: Manual_x000a_-  4 El procedimiento 4233100-PR-382 “Manejo de Caja Menor&quot; (Act 15): indica que el Profesional encargado(a) del manejo operativo de la caja menor, autorizado(a) por el Delegado (a) por el(la) Ordenador(a) del gasto para el manejo de la caja menor, dentro de los primeros diez días hábiles de cada mes realiza la conciliación bancaria, revisando que coincidan los saldos y movimientos del extracto del mes vencido expedido por el banco y con los del Libro de bancos 4233100-FT- 1096. La(s) fuente(s) de información utilizadas es(son) el extracto bancario, el libro de bancos y conciliaciones bancarias de meses anteriores. En caso de evidenciar observaciones, desviaciones o diferencias, solicita a través de correo electrónico la aclaración de inconsistencias al Banco. De lo contrario, se registra el resultado en el formato Conciliación bancaria 4233100-FT-731. Tipo: Detectivo Implementación: Manual_x000a_- 5 El procedimiento 4233100-PR-382 “Manejo de Caja Menor&quot; (Act 16): indica que el (la) Profesional de la Oficina de Control Interno y/o el (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conforme a lo dispuesto en el Manual para el manejo y control de cajas menores. La(s) fuente(s) de información utilizadas es(son) el Manual para el Manejo y Control de Cajas Menores y la Resolución de constitución de caja menor. En caso de evidenciar observaciones, desviaciones o diferencias, las registran en el formato Arqueo de caja menor 4233100-FT-320 y se comunican a la subdirección de servicios administrativos a través correo o memorando electrónico 4233300-FT-011. De lo contrario, se registra la conformidad de los resultados en el formato Arqueo de caja menor 4233100-FT-320.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 Tipo: Correctivo Implementación: Manual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Se determina la probabilidad (Muy baja (1)) ya que las actividades de control preventivas son fuertes y mitigan la mayoría de las causas. El riesgo no disminuye el impacto."/>
    <s v="Reducir"/>
    <s v="- Realizar una campaña de comunicación interna enfocada en las solicitudes que se pueden atender con los recursos de la caja menor_x000a__x000a__x000a__x000a__x000a__x000a__x000a__x000a__x000a__x000a__x000a__x000a__x000a__x000a__x000a__x000a__x000a__x000a__x000a_"/>
    <s v="- Profesionales Subdirección de Servicios Administrativos_x000a__x000a__x000a__x000a__x000a__x000a__x000a__x000a__x000a__x000a__x000a__x000a__x000a__x000a__x000a__x000a__x000a__x000a__x000a_"/>
    <s v="_x000a__x000a__x000a__x000a__x000a__x000a_PA240-028"/>
    <s v="_x000a__x000a__x000a__x000a__x000a__x000a_942"/>
    <s v="01/04/2024_x000a__x000a__x000a__x000a__x000a__x000a__x000a__x000a__x000a__x000a__x000a__x000a__x000a__x000a__x000a__x000a__x000a__x000a__x000a_"/>
    <s v="31/10/2024_x000a__x000a__x000a__x000a__x000a__x000a__x000a__x000a__x000a__x000a__x000a__x000a__x000a__x000a__x000a__x000a__x000a__x000a__x000a_"/>
    <s v="-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riesgo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s v="- Subdirección de Servicios Administrativos_x000a_- Subdirector(a) de Servicios Administrativos._x000a_- Subdirector Servicios Administrativos_x000a__x000a__x000a__x000a__x000a__x000a__x000a_- Subdirección de Servicios Administrativos"/>
    <s v="-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_x000a_- Comunicación oficial de traslado a la Oficina de Control Interno Disciplinario._x000a_- Comunicación oficial de informe de los hechos al corredor de seguros._x000a__x000a__x000a__x000a__x000a__x000a__x000a_- Riesg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ctualizado."/>
    <d v="2023-12-04T00:00:00"/>
    <s v="_x000a__x000a__x000a__x000a_Tratamiento del riesgo"/>
    <s v="Se incluye acción de tratamiento para el riesgo."/>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270"/>
    <s v="EYADP-G165"/>
    <s v="Posibilidad de afectación reputacional por pérdida de credibilidad en la atención a las solicitudes de servicios administrativos, debido a errores (fallas o deficiencias) en la prestación de servicios administrativos."/>
    <x v="0"/>
    <s v="Ejecución y administración de procesos"/>
    <s v="Subdirección de Servicios Administrativos"/>
    <s v="- Dificultades en el  seguimiento  frente al estado de avance de los contratos, suscritos y en ejecución, pertenecientes al proceso._x000a_- Falta de actualización de algunos sistemas (interfaz, accesibilidad, disponibilidad) que interactúan con los procesos._x000a_- Alta rotación de personal y dificultades en la transferencia de conocimiento entre los servidores y/o contratistas que participan en el proceso, en virtud de vinculación, retiro o reasignación de roles._x000a_- Debilidades en la articulación y comunicación en la operación de las actividades que se gestionan al interior  del proceso._x000a_- Falta de articulación de la Gestión Documental con las áreas que impactan el proceso._x000a__x000a__x000a__x000a__x000a_"/>
    <s v="- Cambios en las plataformas tecnológicas, fallas en software, hardware e infraestructura externa o ataques informáticos generando  pérdidas de información._x000a_- Riesgos de daño a la infraestructura física de la entidad por situaciones de orden público y/o desastres naturales, que afectan la continuidad de prestación de servicios de la entidad.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Leve (1)"/>
    <s v="Moderado (3)"/>
    <s v="Menor (2)"/>
    <s v="Menor (2)"/>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indica que el Auxiliar administrativo o Profesional de la Subdirección de Servicios Administrativos, autorizado(a) por el (la) Subdirector(a) de Servicios Administrativos, cada vez que le es asignado un servicio administrativo (caso) a través del Sistema de Gestión de Servicios, verifica que la solicitud cumpla con los parámetros establecidos en condiciones generales y establece el nivel de prioridad dependiendo del impacto y/o urgencia. La(s) fuente(s) de información utilizadas es(son) el sistema de gestión de servicios. En caso de evidenciar observaciones, desviaciones o diferencias, el auxiliar administrativo o profesional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o por criterios de responsabilidad y austeridad en el gasto, lo registra como “No resuelto” en el campo “Solución – Tipo de solución”, detallando la correspondiente justificación y finaliza el procedimiento. De lo contrario, registra la conformidad de la solicitud. Tipo: Preventivo Implementación: Manual_x000a_- 2 El procedimiento 2211500-PR-153 &quot;Prestación de servicios administrativos&quot; indica que el Profesional de la Subdirección de Servicios Administrativos, autorizado(a) por el (la) Subdirector(a) de Servicios Administrativos, mensualmente verifica en el Sistema de Gestión de Servicios aquellos de la categoría “Administrativas” que durante el periodo de análisis estén registrados como “Resueltos” en el campo “Solución – Tipo de solución” y envía a cada usuario mediante correo electrónico, el link del cuestionario Google Forms que contiene la encuesta de satisfacción, conforme lo previsto en la ficha técnica de la encuesta. La(s) fuente(s) de información utilizadas es(son) el sistema de gestión de servicios y correo electrónico. En caso de evidenciar observaciones, desviaciones o diferencias, evidenciados en encuestas de servicios calificados en niveles no satisfactorios y/u observaciones respecto de su prestación, el profesional efectúa retroalimentación con los responsables de cada categoría para su análisis, mejoramiento continuo y de ser necesario, sea reabierta la solicitud para realizar su atención. De lo contrario, cierra la solicitud. Tipo: Detectivo Implementación: Manual_x000a_- 3 El procedimiento 2211500-PR-152 &quot;Administración del parque automotor&quot;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 Tipo: Preventivo Implementación: Manual_x000a_- 4 El procedimiento 2211500-PR-152 &quot;Administración del parque automotor&quot;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 Tipo: Correctivo Implementación: Manual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 Tipo: Correctivo Implementación: Manual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4111999999999997"/>
    <s v="Menor (2)"/>
    <n v="0.25312499999999999"/>
    <s v="Bajo"/>
    <s v="Se determina la probabilidad (Muy baja 1) ya que las actividades de control preventivas son fuertes y mitigan la mayoría de las causas. El impacto  (2 menor) ya que las actividades de control cubren los efectos más significa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_x000a__x000a__x000a__x000a__x000a__x000a_- Actualizar el riesgo Posibilidad de afectación reputacional por pérdida de credibilidad en la atención a las solicitudes de servicios administrativos, debido a errores (fallas o deficiencias) en la prestación de servicios administrativos."/>
    <s v="- Subdirección de Servicios Administrativos_x000a_- Profesional o Auxiliar administrativo de la Subdirección de Servicios Administrativos_x000a_- Profesional o Auxiliar administrativo de la Subdirección de Servicios Administrativos_x000a__x000a__x000a__x000a__x000a__x000a__x000a_- Subdirección de Servicios Administrativos"/>
    <s v="-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_x000a_- Servicio prestado_x000a_- Correo o memorando electrónico con el reporte_x000a__x000a__x000a__x000a__x000a__x000a__x000a_- Riesgo de Posibilidad de afectación reputacional por pérdida de credibilidad en la atención a las solicitudes de servicios administrativos, debido a errores (fallas o deficiencias) en la prestación de servicios administrativos., actualizado."/>
    <d v="2023-12-04T00:00:00"/>
    <s v="_x000a_Análisis antes de controles_x000a__x000a__x000a_Tratamiento del riesgo"/>
    <s v="Se elimina PC 3 correspondiente a la encuesta de satisfacción dado que no se realiza. _x000a_Se elimina la acción de contingencia asociada a la encuesta."/>
    <d v="2024-05-06T00:00:00"/>
    <s v="_x000a_- Establecimiento de controles: _x000a_- Evaluación de Controles: "/>
    <s v="Se realiza la modificación del riesgo con las siguientes novedades:_x000a_-Análisis del riesgo: Se ajusta la calificación de la probabilidad y las perspectivas de impacto._x000a_- Establecimiento de controles: Se ajustan los controles preventivos y detectivos, se incorporan los controles definidos en el procedimiento Prestación de Servicios Administrativos (4233100-PR-153)._x000a_- Evaluación de Controles: Se realiza la evaluación de controles conforme con el mapa de riesgos remitido."/>
    <d v="2024-09-05T00:00:00"/>
    <s v="_x000a__x000a_Establecimiento de controles_x000a_Evaluación de controles_x000a_"/>
    <s v="_x000a_Se elimina PC 5 correspondiente al punto de control del préstamo de espacios por eliminación del procedimiento 4233100-PR-363 Préstamo de espaciós._x000a__x000a_(Radicado: 3-2024-24646 del 5 de septiembre de 2024.)_x000a_"/>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
    <n v="220"/>
    <s v="_x0009_FI-C041"/>
    <s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x v="1"/>
    <s v="Fraude interno"/>
    <s v="Subdirección de Gestión Documental"/>
    <s v="-  Debilidades en la articulación y comunicación en la operación de las actividades que se gestionan al interior  del proceso._x000a_- Alta rotación de personal y dificultades en la transferencia de conocimiento entre los servidores y/o contratistas que participan en el proceso, en virtud de vinculación, retiro o reasignación de roles._x000a__x000a__x000a__x000a__x000a__x000a__x000a__x000a_"/>
    <s v="- Cambios de estructura organizacional que afecten el desempeño del proceso de gestión documental._x000a_- Constante actualización de directrices y normas  Nacionales y Distritales aplicables al proceso._x000a_- Altos costos de la tecnología.  _x000a__x000a__x000a__x000a__x000a__x000a__x000a_"/>
    <s v="- Perdida de credibilidad del proceso y de la entidad_x000a_- Uso indebido e inadecuado de información de la Secretaria General_x000a_- Sanciones disciplinarias fiscales y penales_x000a_- Perdida de información de la entidad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Leve (1)"/>
    <s v="Leve (1)"/>
    <s v="Leve (1)"/>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Preventivo Implementación: Manual_x000a_- 2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 del proceso Gestión de Servicios Administrativos y Tecnológicos indica que el responsable del archivo de gestión o del archivo central, autorizado(a) por el (la) Subdirector(a) de Gestión Documental, cada vez que se identifique la materialización del riesgo reporta al (la) Subdirector(a) de Gestión Documental para que se tomen las medidas pertinentes. Tipo: Correctivo Implementación: Manual_x000a_- 2 El mapa de riesgo del proceso Gestión de Servicios Administrativos y Tecnológicos indica que el (la) Subdirector(a) de Gestión Documental, autorizado(a) por el Director (a) administrativo y financiero, cada vez que se identifique la materialización del riesgo reporta a la Oficina de Control Interno Disciplinario, para que se inicie el respectivo proceso al funcionario implicado. Tipo: Correctivo Implementación: Manual_x000a_- 3 El mapa de riesgo del proceso Gestión de Servicios Administrativos y Tecnológicos indica que el (la) Subdirector(a) de Gestión Documental , autorizado(a) por el Director (a) administrativo y financiero, cada vez que se identifique la materialización del riesgo notifica a la instancia o autoridad competente para que se tomen las medidas pertinent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Realizar sensibilización cuatrimestral sobre el manejo y custodia de los documentos conforme a los lineamientos establecidos en el proceso._x000a__x000a__x000a__x000a__x000a__x000a__x000a__x000a__x000a__x000a__x000a__x000a__x000a__x000a__x000a__x000a__x000a__x000a__x000a_"/>
    <s v="- Subdirector(a) de Gestión Documental_x000a__x000a__x000a__x000a__x000a__x000a__x000a__x000a__x000a__x000a__x000a__x000a__x000a__x000a__x000a__x000a__x000a__x000a__x000a_"/>
    <s v="_x000a__x000a__x000a__x000a__x000a__x000a_PA240-035"/>
    <s v="_x000a__x000a__x000a__x000a__x000a__x000a_950"/>
    <s v="01/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al Subdirector de Gestión Documental para que se tomen las medidas pertinentes._x000a_- Reportar a la Oficina de Control Interno Disciplinario, para que se inicie el respectivo proceso al funcionario implicado._x000a_- Notificar a la instancia o autoridad competente para que se tomen las medidas pertinentes._x000a_- Actualizar el mapa de riesgos Gestión de Servicios Administrativos y Tecnológicos_x000a__x000a__x000a__x000a_- Actualizar el riesgo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s v="- Subdirección de Gestión Documental_x000a_- Subdirector(a) de Gestión Documental_x000a_- Subdirector(a) de Gestión Documental_x000a_- Subdirector(a) de Gestión Documental_x000a_- Subdirector(a) de Gestión Documental_x000a_- Subdirector(a) de Gestión Documental_x000a__x000a__x000a__x000a_- Subdirección de Gestión Documental"/>
    <s v="-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_x000a_- Reporte de monitoreo indicando la materialización del riesgo de Posibilidad de afectación reputacional por inconsistencias en los planes o instrumentos archivísticos, debido a debido a errores (fallas o deficiencias) en la aplicación de los lineamientos  para su implementación o actualización _x000a__x000a_- Instrumento actualizado TRD_x000a_- Memorando  de reporte a la Oficina de Control Interno_x000a_- Notificación a la autoridad competente_x000a_- Mapa de riesgos_x000a__x000a__x000a__x000a_- Riesg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ctualizado."/>
    <d v="2023-12-04T00:00:00"/>
    <s v="Identificación del riesgo_x000a_Análisis antes de controles_x000a__x000a__x000a_Tratamiento del riesgo"/>
    <s v="Se ajustaron las causas internas y se agrego una acción de tratamiento para la vigencia 2024_x000a_Se ajustó los centros de costo de los documentos asociados a las actividades de control del riesgo_x000a_Se incluye acción de tratamiento para el riesgo."/>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
    <n v="271"/>
    <s v="EYADP-G166"/>
    <s v="Posibilidad de afectación reputacional por incumplimiento en la entrega de comunicaciones oficiales y trámite de actos administrativos, debido a errores (fallas o deficiencias) en la gestión, trámite y/o expedición de los mismos"/>
    <x v="0"/>
    <s v="Ejecución y administración de procesos"/>
    <s v="Subdirección de Gestión Documental"/>
    <s v="- Falta de actualización de algunos sistemas (interfaz, accesibilidad, disponibilidad) que interactúan con los procesos._x000a__x000a__x000a__x000a__x000a__x000a__x000a__x000a__x000a_"/>
    <s v="- Incumplimiento de los tiempos de entrega por parte del prestador de servicio postal._x000a__x000a__x000a__x000a__x000a__x000a__x000a__x000a__x000a_"/>
    <s v="- Incumplimiento de las funciones o legal por vencimiento de términos en la entrega de comunicaciones oficiales._x000a_- Reprocesos en la entrega de comunicaciones al usuario final._x000a_- Presentación de peticiones de la ciudadanía y demás partes interesadas o grupos d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Menor (2)"/>
    <s v="Menor (2)"/>
    <s v="Leve (1)"/>
    <s v="Leve (1)"/>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comunicaciones oficiales 4233300-PR-049 (Act. 4): indica que Operador del sistema, autorizado(a) por el(la) Subdirector(a) de Gestión Documental, cada vez que reciba una comunicación verifica los documentos de entrada de la ventanilla física con los siguientes criterios: Que la imagen corresponda al número de radicado. La cantidad de imagen digitalizada que corresponda a los parámetros establecidos en esta actividad tomando una muestra de al menos el 10% de las comunicaciones radicadas para su revisión. La(s) fuente(s) de información utilizadas es(son) los lineamientos del aplicativo SIG y el listado del personal directivo y las dependencias. En caso de evidenciar observaciones, desviaciones o diferencias, solicita los ajustes correspondientes en el aplicativo, mediante correo electrónico. De lo contrario, continua con la verificación de las imágenes digitalizadas, a través del aplicativo SIGA. Tipo: Preventivo Implementación: Manual_x000a_- 2 El procedimiento Gestión y trámite de comunicaciones oficiales 4233300-PR-049 (Act. 5): indica que Coordinador Centro de Correspondencia, autorizado(a) por el(la) Subdirector(a) de Gestión Documental,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 Tipo: Preventivo Implementación: Manual_x000a_- 3 El procedimiento Gestión y trámite de actos administrativos 4233300-PR-049 (act 1) indica que el Profesional Universitario y/o Auxiliar Administrativo, autorizado(a) por el (la) Subdirector(a) de Gestión Documental,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De lo contrario, deja como evidencia de la verificación realizada el formato Control de entrega y recibo de actos administrativos (4233300-FT-559).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Identifica la inconsistencia presentada, devuelve el documento en físico o electrónico a la dependencia productora para su respectivo ajuste, ya sea en físico o por el aplicativo definido para tal fin, se da alcance a la comunicación correspondiente. Tipo: Correctivo Implementación: Manual_x000a_- 2 El mapa de riesgo del proceso Gestión de Servicios Administrativos y Tecnológicos indica que Subdirector(a) de Gestión Documental, autorizado(a) por el Director (a) administrativo y financiero, cada vez que se identifique la materialización del riesgo reporta la incidencia a la mesa de ayuda de la OTIC si la falla es técnica, para que se realice el respectivo soporte funcional y se realice el ajuste para contar con el sistema con operación normal dando alcance a la comunicación correspondiente.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ntrega de comunicaciones oficiales y trá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B262_x000a_- Actualizar El mapa de riesgos Gestión de Servicios Administrativos y Tecnológicos_x000a__x000a__x000a__x000a__x000a__x000a_- Actualizar el riesgo Posibilidad de afectación reputacional por incumplimiento en la entrega de comunicaciones oficiales y trámite de actos administrativos, debido a errores (fallas o deficiencias) en la gestión, trámite y/o expedición de los mismos"/>
    <s v="- Subdirección de Gestión Documental_x000a_- Subdirección de Gestión Documental_x000a_- Subdirección de Gestión Documental_x000a_- Subdirección de Servicios Administrativos, Oficina de Tecnología de la Información y las Telecomunicaciones y la Subdirección de  Gestión Documental_x000a__x000a__x000a__x000a__x000a__x000a_- Subdirección de Gestión Documental"/>
    <s v="- Reporte de monitoreo indicando la materialización del riesgo de Posibilidad de afectación reputacional por incumplimiento en la entrega de comunicaciones oficiales y trámite de actos administrativos, debido a errores (fallas o deficiencias) en la gestión, trámite y/o expedición de los mismos_x000a_- Formato de devolución de correspondencia 2211600-FT-262 o correo Fuera de Servicio aplicativo SIGA según corresponda_x000a__x000a_- Correo electrónico reportando la incidencia a la mesa de ayuda_x000a_- Mapa de riesgo  Gestión de Servicios Administrativos y Tecnológicos, actualizado._x000a__x000a__x000a__x000a__x000a__x000a_- Riesgo de Posibilidad de afectación reputacional por incumplimiento en la entrega de comunicaciones oficiales y trámite de actos administrativos, debido a errores (fallas o deficiencias) en la gestión, trámite y/o expedición de los mismos, actualizado."/>
    <d v="2023-12-04T00:00:00"/>
    <s v="_x000a_Análisis antes de controles_x000a__x000a__x000a_"/>
    <s v="Se ajusta los centros de costo de los documentos asociados a las actividades de control del riesgo"/>
    <d v="2024-07-03T00:00:00"/>
    <s v=" Identificación del riesgo"/>
    <s v="Se realiza la actualización del riesgo con las siguientes novedades:_x000a__x000a_-  Identificación del riesgo: Se incluye lo relacionado con la asociación al proyecto de inversión 8098: Optimización de la gestión integral de la secretaría General de la alcaldía Mayor de Bogotá D.C.”_x000a__x000a_(Radicado: 3-2024-16967 del 3 de julio de 2024.)"/>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n v="272"/>
    <s v="_x0009_EYADP-G167"/>
    <s v="Posibilidad de afectación reputacional por inconsistencias en los planes o instrumentos archivísticos, debido a errores (fallas o deficiencias) en la aplicación de los lineamientos  para su implementación o actualización."/>
    <x v="0"/>
    <s v="Ejecución y administración de procesos"/>
    <s v="Subdirección de Gestión Documental"/>
    <s v="- Falta de actualización de algunos sistemas (interfaz, accesibilidad, disponibilidad) que interactúan con los procesos._x000a_- Falta de Coherencia entre lo documentado en los procesos y la ejecución._x000a__x000a__x000a__x000a__x000a__x000a__x000a__x000a_"/>
    <s v="- Cambios de estructura organizacional que afecten el desempeño del proceso de gestión documental._x000a_- Altos costos de la tecnología.  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 Sanciones por parte de cualquier ente de control o regulador.                                                                                                                                                                                                                                                            _x000a_- No disponibilidad de documentos.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300-PR-376  (Act. 3): indica que el auxiliar administrativo, autorizado(a) por el (la) Subdirector(a) de Gestión Documental,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4211000-FT-449). Tipo: Preventivo Implementación: Manual_x000a_- 2 El procedimiento Gestión y trámite transferencias documentales 4233300-PR-376 (Act. 5): indica que el auxiliar administrativo y/o Técnico operativo del Archivo Central , autorizado(a) por el (la) Subdirector (a) de Gestión Documental,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300-FT-1180). Tipo: Detectivo Implementación: Manual_x000a_- 3 EL procedimiento Actualización de Tablas de Retención Documental 4233300-PR-048 (Act.2) indica que el profesional de la Subdirección de Gestión Documental, autorizado(a) por El(a) Subdirector(a) de Gestión Documental, cada vez que se solicite actualización de Tabla de Retención Documental Verifica si la modificación solicitada afecta la producción documental y por tanto es procedente la actualización.. La(s) fuente(s) de información utilizadas es(son) la Tabla de retención documental TRD. En caso de evidenciar observaciones, desviaciones o diferencias, remite memorando indicando que no procede la actualización de la TRD. De lo contrario, da respuesta a la solicitud de actualización mediante Memorando (4233300-FT-01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solicita a la dependencia realizar la transferencia documental. Tipo: Correctivo Implementación: Manual_x000a_- 2 El mapa de riesgo del proceso Gestión de Servicios Administrativos y Tecnológicos indica que Subdirector(a) de Gestión Documental, autorizado(a) por el Director (a) administrativo y financiero, cada vez que se identifique la materialización del riesgo ajusta el cronograma de transferencias documentales. Tipo: Correctivo Implementación: Manual_x000a_- 3 El mapa de riesgo del proceso Gestión de Servicios Administrativos y Tecnológicos indica que Subdirector(a) de Gestión Documental, autorizado(a) por el Director (a) administrativo y financiero, cada vez que se identifique la materialización del riesgo realiza el respectivo ajuste en el instrumento archivístic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sistencias en los planes o instrumentos archivísticos, debido a errores (fallas o deficiencias) en la aplicación de los lineamientos  para su implementación o actualización. en el informe de monitoreo a la Oficina Asesora de Planeación._x000a_- Realizar el respectivo ajuste en el instrumento archivístico._x000a_- Solicitar a la dependencia realizar la transferencia documental._x000a__x000a_- Ajustar el cronograma de transferencias documentales._x000a__x000a__x000a__x000a__x000a__x000a_- Actualizar el riesgo Posibilidad de afectación reputacional por inconsistencias en los planes o instrumentos archivísticos, debido a errores (fallas o deficiencias) en la aplicación de los lineamientos  para su implementación o actualización."/>
    <s v="- Subdirección de Gestión Documental_x000a_-  Subdirector(a) de Gestión Documental_x000a_-  Subdirector(a) de Gestión Documental_x000a_-  Subdirector(a) de Gestión Documental_x000a__x000a__x000a__x000a__x000a__x000a_- Subdirección de Gestión Documental"/>
    <s v="- Reporte de monitoreo indicando la materialización del riesgo de Posibilidad de afectación reputacional por inconsistencias en los planes o instrumentos archivísticos, debido a errores (fallas o deficiencias) en la aplicación de los lineamientos  para su implementación o actualización._x000a_- Instrumento ajustado (TRD)_x000a__x000a_- Memorando de solicitud de Transferencia documental_x000a__x000a_- Cronograma de Transferencias documentales ajustado_x000a__x000a__x000a__x000a__x000a__x000a_- Riesgo de Posibilidad de afectación reputacional por inconsistencias en los planes o instrumentos archivísticos, debido a errores (fallas o deficiencias) en la aplicación de los lineamientos  para su implementación o actualización., actualizado."/>
    <d v="2023-12-04T00:00:00"/>
    <s v="_x000a_Análisis antes de controles_x000a__x000a__x000a_"/>
    <s v="Se actualiza el número de veces que se aplica la actividad de control frente al riesgo."/>
    <d v="2024-07-03T00:00:00"/>
    <s v=" Identificación del riesgo"/>
    <s v="Se realiza la actualización del riesgo con las siguientes novedades:_x000a__x000a_-  Identificación del riesgo: Se incluye lo relacionado con la asociación al proyecto de inversión 8098: Optimización de la gestión integral de la secretaría General de la alcaldía Mayor de Bogotá D.C.”_x000a__x000a_(Radicado: 3-2024-16967 del 3 de julio de 2024.)"/>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Gestionar requerimientos, necesidades y/o solicitudes tecnológicas."/>
    <n v="273"/>
    <s v="EYADP-G168"/>
    <s v="Posibilidad de afectación reputacional por hallazgos de auditoría interna o externa, debido a supervisión inadecuada en el desarrollo de soluciones tecnológicas"/>
    <x v="0"/>
    <s v="Ejecución y administración de procesos"/>
    <s v="Oficina de Tecnologías de la Información y las Comunicaciones"/>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Insatisfacción por parte de los usuarios internos y externos._x000a_- Afectación de la imagen de las dependencias que involucran componentes TIC´s ante  la  Secretaría General._x000a_- Posibles Hallazgos de auditorias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Sin asociación"/>
    <s v="No aplica"/>
    <s v="Baja (2)"/>
    <n v="0.4"/>
    <s v="Menor (2)"/>
    <s v="Menor (2)"/>
    <s v="Menor (2)"/>
    <s v="Leve (1)"/>
    <s v="Leve (1)"/>
    <s v="Menor (2)"/>
    <s v="Menor (2)"/>
    <n v="0.4"/>
    <s v="Moderado"/>
    <s v="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
    <s v="- 1. El procedimiento Análisis, Diseño, desarrollo e implementación de soluciones 4204000-PR-106 PC#4 (Clarificar requerimientos) indica que el Profesional de la Oficina TIC asignado, autorizado(a) por El Jefe de la Oficina de Tecnologías de la Información y las Comunicaciones. Cada vez que se reciba una solicitud de requerimiento verifica que el requerimiento realizado sea claro, pertinente, y viable técnica y funcionalmente. La fuente de información utilizada es el formato Solicitud de requerimientos Recepción Documentación Software 4204000-FT-744.  En caso de evidenciar observaciones, desviaciones o diferencias en el requerimiento se solicita aclararlas al área funcional mediante memorando, correo electrónico y/o reunión presencial o virtual, generando soporte de la reunión realizada y se debe documentar el caso en el SISTEMA DE GESTIÓN DE SERVICIOS y actualizarlo, quedando en estado “en espera”._x000a_NOTA 1: Si pasado 30 días calendario contados a partir de la fecha de solicitud no se logran determinar estas precisiones, el caso en SISTEMA DE GESTIÓN DE SERVICIOS se cierra, indicando la razón de plazo e informando mediante memorando o correo al área funcional que deberá hacer una nueva solicitud subsanando las falencias de su requerimiento._x000a_NOTA 2: Hasta tanto no se tenga pleno entendimiento, dimensionamiento y precisión del requerimiento, esta actividad se repetirá cuantas veces sea necesario._x000a_ De lo contrario, se responderá a la dependencia solicitante mediante memorando o correo electrónico describiendo el resultado de la evaluación (viable o no viable) en el formato Clasificación y Preevaluación Solicitud de requerimientos 4204000-FT-519. Tipo: Preventivo Implementación: Manual_x000a_- 2. El procedimiento Análisis, Diseño, desarrollo e implementación de soluciones 4204000-PR-106 PC#7 (Realizar seguimiento a la solución o requerimiento interno)  indica que el Profesional de la Oficina TIC asignado, autorizado(a) por El Jefe de la Oficina de Tecnologías de la Información y las Comunicaciones. Periódicamente según lo definido en el plan de trabajo o cronograma (semanal, cada dos semanas o mínimo mensualmente) realiza el seguimiento verificando el avance de la solución o requerimiento interno de acuerdo a lo programado.  La(s) fuente(s) de información utilizada (s) es (son) según aplique el cronograma o plan de trabajo, actas o informes de avance en la herramienta REDMINE y/o Gitlab y/o Informe final/parcial de supervisión contrato y/o convenio 4231000-FT-964) y/o Informe de ejecución contractual 4231000-FT-422En caso de evidenciar observaciones, desviaciones o diferencias en el seguimiento a la ejecución del Cronograma o Plan de trabajo las registra en las actas o informes de avance en la herramienta REDMINE y solicita al responsable del desarrollo mediante correo electrónico la justificación de las desviaciones identificadas y ajuste al cronograma y/o plan de trabajo. De lo contrario, procede a registrar los avances a conformidad en las actas o informes de avance en la herramienta REDMINE. Tipo: Detectivo Implementación: Manual_x000a_- 3. El procedimiento Análisis, Diseño, desarrollo e implementación de soluciones 4204000-PR-106 PC#8 (Entregar y Revisar la solución o requerimiento)indica que el profesional de la OTIC asignado y/o Profesionales de las  dependencias Funcionales asignado, autorizado(a) por El Jefe de la Oficina de Tecnologías de la Información y las Comunicaciones cada vez que se realice la entrega de una solución o requerimiento revisa(n) que las evidencias y/o soportes documentales cumplan con lo solicitado en el requerimiento correspondiente y que los repositorios de la documentación técnica y funcional estén actualizados en la herramienta REDMINE, así como los archivos fuente del desarrollo en la herramienta Gitlab. El equipo responsable del desarrollo de la solución y/o requerimiento realiza la entrega conforme a lo establecido en la Guía Metodológica para el desarrollo y mantenimiento de soluciones de software 4204000-GS-108. La(s) fuente(s) de información utilizada (s) es (son): la Solicitud de requerimientos 4204000-FT-264 y adicionalmente se revisa:_x000a_1.Para la adquisición de Infraestructura Tecnológica y/o adquisición de Ofimática: acta de recibo a satisfacción debidamente firmada y/o Informe final/parcial de supervisión contrato y/o convenio 4231000- FT-964. aportado, según corresponda, de acuerdo con la verificación del cumplimiento de lo contratado._x000a_2.Para el desarrollo interno de software desarrollado por externos a la Secretaría General: acta de recibo a satisfacción debidamente firmada por parte del área funcional solicitante, documentación mínima necesaria, tanto técnica como funcional, para que la OTIC pueda recibir la solución. _x000a_3.Para el desarrollo interno de software (con recursos propios de la OTIC – infraestructura e ingenieros de planta y/o contratistas): autorización expresa por parte del área funcional solicitante para la puesta en producción del desarrollo terminado, bien sea esta mediante memorando o correo electrónico y el documento 4204000-FT-1121 Solicitud de Cambios FRC y el Análisis de impacto donde se indican los pasos para su puesta en ambiente productivo._x000a_En caso de evidenciar observaciones, desviaciones o diferencias el profesional de la OTIC asignado, procede a remitir correo electrónico al equipo de trabajo involucrado en el desarrollo de la solución para que se subsanen los documentos de la entrega. De lo contrario se remite correo electrónico al equipo de trabajo involucrado en el desarrollo de la solución y/o requerimiento informando la conformidad de la documentación entregada.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Gestión de servicios administrativos indica que el jefe de la Oficina TIC's, autorizado(a) por el manual de especifico de funciones y competencias laborales, cada vez que se identifique la materialización de un riesgo realiza la revisión de las inconsistencias identificadas en la supervisión de la solución tecnológica y la reporta a la Oficina de Contratos para efectuar los ajustes pertinentes y realiza las gestiones necesarias con el fin de generar el cambio de delegado de la supervisión o suspender, reiniciar o terminar el contrato. Tipo: Correctivo Implementación: Manual.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79999999999999"/>
    <s v="Menor (2)"/>
    <n v="0.30000000000000004"/>
    <s v="Bajo"/>
    <s v="La valoración del riesgo después de controles quedó en escala de probabilidad MUY BAJA y en impacto LEVE, toda vez que se incluyeron actividades de control con solidez fuerte, lo que minimiza la materialización del riesgo. Continúa ubicado en zona resultante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de auditoría interna o externa, debido a supervisión inadecu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riesgo Posibilidad de afectación reputacional por hallazgos de auditoría interna o externa, debido a supervisión inadecuada en el desarrollo de soluciones tecnológicas"/>
    <s v="-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Oficina de Tecnologías de la Información y las Comunicaciones"/>
    <s v="- Reporte de monitoreo indicando la materialización del riesgo de Posibilidad de afectación reputacional por hallazgos de auditoría interna o externa, debido a supervisión inadecu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Riesgo de Posibilidad de afectación reputacional por hallazgos de auditoría interna o externa, debido a supervisión inadecuada en el desarrollo de soluciones tecnológicas, actualizado."/>
    <d v="2023-12-04T00:00:00"/>
    <s v="Identificación del riesgo_x000a_Análisis antes de controles_x000a__x000a_Evaluación de controles_x000a_"/>
    <s v="Se cambia la calificación de la probabilidad e impacto en consecuencia cambio la valoración del riesgo antes y después de controles._x000a_Se modifican los controles asociados al proceso de la Secretaría General."/>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Gestionar requerimientos, necesidades y/o solicitudes tecnológicas_x000a_Fase (Actividad-Meta): Actualizar el 80% de la infraestructura tecnológica obsoleta de la Secretaría General de la Alcaldía Mayor de Bogotá, con el fin de atender adecuadamente las necesidades de la Entidad"/>
    <n v="274"/>
    <s v="FT-G006"/>
    <s v="Posibilidad de afectación reputacional por baja disponibilidad de los servicios tecnológicos, debido a errores (fallas o deficiencias) en la administración y gestión de los recursos de infraestructura tecnológica "/>
    <x v="0"/>
    <s v="Operacionales"/>
    <s v="Oficina de Tecnologías de la Información y las Comunicaciones"/>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 Variacion en la TRM de cambio para renovacion tecnologica_x000a__x000a__x000a__x000a__x000a__x000a__x000a_"/>
    <s v="- Falla daño en los equipos de computo que soportan la información de misión critica de la entidad, que podría causar pérdida de información. Incumplimiento en los niveles de atención de servicios que ocasionan pérdida de imagen en los usuarios internos y externos de la entidad. _x000a_- Interrupción en la prestación de servicios tecnológicos y de atención a la ciudadanía. _x000a_- Daños o destrucción de activos que afectan el patrimonio de la Entidad. _x000a_- Ataques ciberneticos y perdida de informacion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_x0009_8110 Fortalecimiento de las tecnologías de la información y las comunicaciones en el sector gestión pública de Bogotá D.C"/>
    <s v="Baja (2)"/>
    <n v="0.4"/>
    <s v="Menor (2)"/>
    <s v="Menor (2)"/>
    <s v="Leve (1)"/>
    <s v="Leve (1)"/>
    <s v="Leve (1)"/>
    <s v="Leve (1)"/>
    <s v="Menor (2)"/>
    <n v="0.4"/>
    <s v="Moderado"/>
    <s v="El  riesgo se ubica en una probabilidad BAJA, debido a que la frecuencia con la que se realizó la actividad clave asociada al riesgo se presentó 12 veces en el último año, sin embargo, ante su materialización, podrían presentarse efectos reputacionales al no contar con el presupuesto para la implementacion de proyectos de transformacion digital orientados al cumplimiento de la politica de Gobierno Digital."/>
    <s v="- 1 El procedimiento Gestión de incidentes, requerimientos y problemas tecnológicos 4204000-PR-101- PC#3 (Recibir, evaluar, categorizar solicitud de servicio) indica que El Técnico, autorizado(a) por el Jefe de la Oficina TIC, El Técnico autorizado por el Jefe de la Oficina TIC, cada vez que se reciba una solicitud, verifica, evalúa, categoriza que la información suministrada por el usuario solicitante cumpla con lo establecido en las condiciones generales y en la Guía Sistema de Gestión de Servicios 4204000- GS-044. La fuente de información es el Sistema de Gestión de Servicios y la Guía Sistema de Gestión de Servicios 4204000- GS-044. En caso de evidenciar observaciones, desviaciones o diferencias, el técnico de la oficina TIC, debe contactar al usuario para ajustar e incluir la información pertinente y se procede a registrar la conformidad en el Sistema de Gestión de Servicios. En caso contrario y en caso de que no se logre contactar al usuario se procede a pasar el servicio a estado &quot;No Resuelto&quot;, indicando las razones por las cuales se dio y se notifica de manera automática a través del Sistema de Gestión de Servicios por medio de correo electrónico. Queda como evidencia el informe de registros generados desde el Sistema. Preventivo-Manual._x000a_- 2 El procedimiento Gestión de incidentes, requerimientos y problemas tecnológicos 4204000-PR-101- PC#5 (Realizar atención por Nivel 0)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profesional de la oficina TIC procede a pasar el servicio a tipo de solución &quot;No resuelto&quot;, indicando las razones por las cuales se dio y se notifica de manera automática por medio de correo electrónico el estado de la solicitud.  En caso contrario de atender la solicitud se cierra como &quot;Resuelto y se describe la solución de este, se notifica de manera automática a través del Sistema de Gestión de Servicios por medio de correo electrónico el estado de la solicitud. De otra parte, en caso de requerir atención por parte de nivel 1 o 2 se procede a realizar el escalamiento correspondiente dejando en la pestaña seguimiento la razón del escalamiento se notifica de manera automática por medio de correo electrónico el estado de la solicitud. Queda como evidencia el informe de registros generados desde el Sistema de Gestión de Servicios. Preventivo-Manual_x0009__x000a_- 3 El procedimiento Gestión de incidentes, requerimientos y problemas tecnológicos 4204000-PR-101- PC#6 (Realizar atención por Nivel 1)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desviaciones o diferencias, el técnico o profesional de la oficina TIC procede a pasar el servicio al profesional o técnico encargado de nivel 0 en la pestaña seguimiento debe evidenciar la razón de la devolución del servicio se notifica de manera automática a través del Sistema de Gestión de Servicios por medio de correo electrónico. En caso contrario de atender la solicitud se cierra como Resuelto y se describe la solución de este se notifica de manera automática a través del Sistema de Gestión de Servicios por medio de correo electrónico. Queda como evidencia el informe de registros generados desde el Sistema de Gestión de Servicios. -Preventivo-Manual._x000a_- 4 El procedimiento Gestión de incidentes, requerimientos y problemas tecnológicos 4204000-PR-101- PC#7 (Realizar atención por Nivel 2)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a través del Sistema de Gestión de Servicios por medio de correo electrónico el estado de la solicitud. En caso contrario de atender la solicitud se cierra como &quot;Resuelto&quot; y se describe la solución de este se notifica de manera automática a través del Sistema de Gestión de Servicios por medio de correo electrónico. Queda como evidencia el informe de registros generados desde el Sistema de Gestión de Servicios.-Preventivo-Manual._x000a_- _x0009__x0009__x0009__x0009__x0009__x0009__x0009__x0009__x0009__x0009__x0009__x000a_5 El procedimiento Gestión de incidentes, requerimientos y problemas tecnológicos 4204000-PR-101- PC#8 (Verificar la documentación de la solución) indica que El profesional o técnico autorizado por el jefe de la Oficina TIC mensualmente verifica la documentación del 5% de las solicitudes en estado Resuelto, conforme la Guía Sistema de Gestión de Servicios 4204000-GS-044. La fuente de información es el Sistema de Gestión de Servicios y la Guía Sistema de Gestión de Servicios 4204000-GS-044. En caso de evidenciar observaciones, desviaciones o diferencias, el profesional o técnico procederá a documentar las observaciones y remitir la misma a través de correo electrónico al Nivel 0, Nivel I o Nivel II. En caso contrario queda a conformidad la documentación de la solicitud en el sistema de gestión de servicios. Queda como evidencia el informe de registros generados desde el Sistema de Gestión de Servicios.-Detectivo-Manual._x0009__x0009__x0009__x000a_- 6 El procedimiento Gestión de incidentes, requerimientos y problemas tecnológicos 4204000-PR-101- PC#9 (Aprobar el cierre de la solicitud) indica que El profesional o técnico autorizado por el jefe de la Oficina TIC, semanalmente verifica los casos que han sido resueltos con dos días de anterioridad para proceder con el cierre de la solicitud, conforme la Guía Sistema de Gestión de Servicios 4204000-GS-044.La fuente de información es el Sistema de Gestión de Servicios y la Guía Gestión de Servicios 4204000- GS-044. En caso de evidenciar observaciones, desviaciones o diferencias, el usuario solicitante remitirá correo indicando la novedad, lo cual produce la reapertura novedad, lo cual produce la reapertura automática de la solicitud. En caso contrario el profesional o técnico de la oficina TIC proceder con el cierre del servicio. Queda como evidencia el informe de registros generados desde el Sistema de Gestión de Servicios. Detectivo-Manual_x000a_- 7 El procedimiento Gestión de incidentes, requerimientos y problemas tecnológicos 4204000-PR-101- PC#16 (Verificar solución de problemas) El jefe de la Oficina TIC autorizado por el manual de funciones trimestralmente verifica la coherencia de la información del Informe del Sistema de Gestión de Servicios y de los planes de acción propuestos.La fuente de información es el Sistema de Gestión de Servicios y el Informe del Sistema de Gestión de Servicios y de los planes de acción propuestos.En caso de aprobación y/o evidenciar observaciones, desviaciones o diferencias, al informe se registran en el acta de Subcomité de Autocontrol para el posterior ajuste. Queda como evidencia el Informe del Sistema de gestión de servicios donde se proyectan las solicitudes cerradas el 4233300-FT-011 Memorando Remitiendo Acta subcomité de autocontrol y 4201000-FT-281 Acta subcomité de autocontrol Informe presentado en subcomité de autocontrol. NOTA: La aprobación del informe del Sistema de Gestion de Servicios presentado en el Subcomite de Autocontrol equivale a la aprobación dada por el Jefe de la dependencia al remitir el acta de Subcomite de Autocontrol y sus evidencias mediante memorando electrónico a la Oficina de Control Interno. Detectivo-Manual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Preventivo_x000a_- Preventivo_x000a_- Detectivo_x000a_- Detectivo_x000a_- Detectivo_x000a__x000a__x000a__x000a__x000a__x000a__x000a__x000a__x000a__x000a__x000a__x000a__x000a_"/>
    <s v="25%_x000a_25%_x000a_2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40%_x000a_40%_x000a_30%_x000a_30%_x000a_30%_x000a__x000a__x000a__x000a__x000a__x000a__x000a__x000a__x000a__x000a__x000a__x000a__x000a_"/>
    <s v="- 1.El mapa de riesgos del proceso de Gestión de servicios administrativos indica que el Jefe Oficina Tecnologias de la informacion y las comunicacione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 Correctivo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1.7781119999999997E-2"/>
    <s v="Menor (2)"/>
    <n v="0.30000000000000004"/>
    <s v="Bajo"/>
    <s v="El  riesgo despues del analisis de controles se ubica en una zona de probabilidad MUY BAJA el impacto MENOR, en consecuencia la valoración quedó en zona BAJA."/>
    <s v="Aceptar"/>
    <s v="_x000a__x000a__x000a__x000a__x000a__x000a__x000a__x000a__x000a__x000a__x000a__x000a__x000a__x000a__x000a__x000a__x000a__x000a__x000a_"/>
    <m/>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reputacional por baja disponibilidad de los servicios tecnológicos, debido a errores (fallas o deficiencias) en la administración y gestión de los recursos de infraestructura tecnológica "/>
    <s v="- Oficina de Tecnologías de la Información y las Comunicaciones_x000a_- Jefe Oficina de Tecnologías de la Información y las Comunicaciones_x000a__x000a__x000a__x000a__x000a__x000a__x000a__x000a_- Oficina de Tecnologí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_x000a_-  Documentación y soportes del proceso de contingencia_x000a__x000a__x000a__x000a__x000a__x000a__x000a__x000a_- Riesgo de Posibilidad de afectación reputacional por baja disponibilidad de los servicios tecnológicos, debido a errores (fallas o deficiencias) en la administración y gestión de los recursos de infraestructura tecnológica , actualizado."/>
    <d v="2023-12-04T00:00:00"/>
    <s v="Identificación del riesgo_x000a_Análisis antes de controles_x000a__x000a__x000a_"/>
    <s v="Se realiza el ajuste las perspectivas del impacto del riesgo_x000a_Se realiza cambia centros de costo de los documentos asociados a las actividades de control."/>
    <d v="2024-08-14T00:00:00"/>
    <s v="Identificación del riesgo"/>
    <s v="Se realiza la actualización del riesgo con las siguientes novedades:_x000a__x000a_Identificación del riesgo: Se vinculó el riesgo al proyecto de inversión 8110 Fortalecimiento de las Tecnologías de la Información y las Comunicaciones en el Sector Gestión Pública de Bogotá D.C. y se incluyeron los objetivos de Desarrollo Sostenible._x000a__x000a_ (Radicado 3-2024-22026 del 14 de agosto de 2024."/>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302"/>
    <s v="_x0009_EYADP-G181"/>
    <s v="Posibilidad de afectación reputacional por decisiones no acertadas en el préstamo y uso de espacios de la Secretaría General de la Alcaldía Mayor de Bogotá, debido a la aplicación errónea de criterios o instrucciones para la realización de actividades."/>
    <x v="0"/>
    <s v="Ejecución y administración de procesos"/>
    <s v="Subdirección de Servicios Administativos, Oficina Consejería Distrital de Paz, Víctimas y Reconciliación. "/>
    <s v="- Dificultades en el  seguimiento  frente al estado de avance de los contratos, suscritos y en ejecución, pertenecientes al proceso._x000a_- Falta de actualización de algunos sistemas (interfaz, accesibilidad, disponibilidad) que interactúan con los procesos._x000a_- Alta rotación de personal y dificultades en la transferencia de conocimiento entre los servidores y/o contratistas que participan en el proceso, en virtud de vinculación, retiro o reasignación de roles._x000a_-  Debilidades en la articulación y comunicación en la operación de las actividades que se gestionan al interior  del proceso._x000a_- No se cuenta con la cultura sobre el uso de la herramienta y los tiempos requeridos para la solicitudes de los servicios_x000a__x000a__x000a__x000a__x000a_"/>
    <s v="- Cambios en las plataformas tecnológicas, fallas en software, hardware e infraestructura externa o ataques informáticos generando  pérdidas de información._x000a_- Riesgos de daño a la infraestructura física de la entidad por situaciones de orden público y/o desastres naturales, que afectan la continuidad de prestación de servicios de la entidad.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en el Sistema de Gestión de Calidad_x000a__x000a__x000a__x000a_"/>
    <s v="Sin asociación"/>
    <s v="No aplica"/>
    <s v="Alta (4)"/>
    <n v="0.8"/>
    <s v="Leve (1)"/>
    <s v="Menor (2)"/>
    <s v="Menor (2)"/>
    <s v="Leve (1)"/>
    <s v="Menor (2)"/>
    <s v="Leve (1)"/>
    <s v="Menor (2)"/>
    <n v="0.4"/>
    <s v="Moderado"/>
    <s v="Se determina la probabilidad (Alta) teniendo en cuenta el número de veces que se ejecuta el préstamo de espacios durante el último año fue de 1.040. El impacto (Moderado) obedece a la afectación de imagen institucional en condiciones poco comunes."/>
    <s v="- 1 La Guía Uso y préstamo de espacios GS-068 Versión 04, numeral 6. Pertinencia: El (la) Subdirector(a) de Servicios Administrativos autorizado por El (la) Director(a) Administrativo(a) y Financiero(a), cada vez que recibe la solicitud de un préstamo de espacio a través del correo subdireccionadministrativa@alcaldiabogota.gov.co, analiza la pertinencia y su coherencia con el cometido estatal de la entidad solicitante y lo remite a la respectiva sede. Las fuentes de información utilizadas son:  correos recibidos con la solicitud del préstamo. En caso de evidenciar observaciones, desviaciones o diferencias, El (La) Subdirector(a) de Servicios Administrativos emite concepto de no pertinencia por medio de correo electrónico, de lo contrario se emite concepto de pertinencia por las respectivas sedes usando el mismo canal de comunicación. Tipo: Preventivo, Implementacion: Manual._x000a_- 2 La Guía Uso y préstamo de espacios GS-068 Versión 04, numeral 8.3. Centro de Memoria, Paz y Reconciliación-CMPR: El Profesional, Técnico operativo o Auxiliar Administrativo autorizado por el (la) Director(a) del Centro De Memoria, Paz Y Reconciliación, cada vez que reciba el aval del préstamo de espacios por parte de la Directora(a) de la Centro De Memoria, Paz y Reconciliación, enviará por medio de correo electrónico institucional a las entidades y/o organismos indicando la aprobación del préstamo y solicitando  pieza comunicativa del evento, cantidad de asistentes y/o listado de asistencia, valida la información del evento, que este no solicite ningún cobro o aporte voluntario. Las fuentes de información son, correos recibidos con las piezas de convocatoria a los eventos a realizar en los espacios del Centro De Memoria, Paz y Reconciliación. En caso de evidenciar observaciones, desviaciones o diferencias, el Profesional, Técnico Operativo o Auxiliar Administrativo informa por medio de correo electrónico a la directora para que se genere respuesta de concepto negativo por evidenciar inconsistencias en la solicitud del préstamo del espacio, de lo contrario se emite concepto positivo de la realización del evento y las piezas de convocatoria por medio de correo electrónico.  Tipo: Preventivo, Implementacio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se corrobora con las aprobaciones previas y pertinentes del préstamo de espacios utilizados. Tipo: Correctivo.  Implementación: Manual_x000a_- 2 El mapa de riesgos del proceso Gestión de Servicios Administrativos indica que el (la) Director(a) de Centro de Memoria, Paz y Reconciliación, cada vez que se identifique la materialización del riesgo, inicia la gestión de indagación del responsable y posibles fallas en procedimiento del préstamo de espacios. Tipo: Correctivo. Implementacion: Manual_x000a_- 3 El mapa de riesgos del proceso Gestión de Servicios Administrativos indica que el (la) Director(a) de Centro de Memoria, Paz y Reconciliación, de acuerdo a lo que se haya identificado en la indagación de responsables o posibles fallas en el procedimiento, iniciara la respectiva sanción en caso de que se identifique que el responsable es un funcionario o colaborador del Centro de Memoria, ahora, si la falla fue procedimental, se realizaran los debidos ajustes al procedimiento. Tipo: Correctivo. Implementacio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8799999999999998"/>
    <s v="Leve (1)"/>
    <n v="0.16875000000000001"/>
    <s v="Bajo"/>
    <s v="Se determina la probabilidad (baja) ya que las actividades de control preventivas son fuertes y mitigan la mayoría de las causas. El impacto  (Leve) ya que las actividades de control cubren los efectos más significa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ecisiones no acertadas en el préstamo y uso de espacios de la Secretaría General de la Alcaldía Mayor de Bogotá, debido a la aplicación errónea de criterios o instrucciones para la realización de actividades. en el informe de monitoreo a la Oficina Asesora de Planeación._x000a_- Validar los correos de solicitudes del evento para corroborar las posibles fallas realizadas en el procedimiento del préstamo de espacios con los servidores encargados de los mismos._x000a_- Gestión de la indagación del responsable del evento y las posibles fallas realizadas en el procedimiento del préstamo de espacios cuando aplique y gestionar el correctivo pertinente._x000a_- Generación de la sanción o actualización de la guía Préstamo de espacios (Según sea el caso)_x000a__x000a__x000a__x000a__x000a__x000a_- Actualizar el riesgo Posibilidad de afectación reputacional por decisiones no acertadas en el préstamo y uso de espacios de la Secretaría General de la Alcaldía Mayor de Bogotá, debido a la aplicación errónea de criterios o instrucciones para la realización de actividades."/>
    <s v="- Subdirección de Servicios Administativos, Oficina Consejería Distrital de Paz, Víctimas y Reconciliación. _x000a_- Profesional o Auxiliar administrativo de la Subdirección de Servicios Administrativos._x000a_- Director(a) de Centro de Memoria, Paz y Reconciliación_x000a_- Director(a) de Centro de Memoria, Paz y Reconciliación_x000a__x000a__x000a__x000a__x000a__x000a_- Subdirección de Servicios Administativos, Oficina Consejería Distrital de Paz, Víctimas y Reconciliación. "/>
    <s v="- Reporte de monitoreo indicando la materialización del riesgo de Posibilidad de afectación reputacional por decisiones no acertadas en el préstamo y uso de espacios de la Secretaría General de la Alcaldía Mayor de Bogotá, debido a la aplicación errónea de criterios o instrucciones para la realización de actividades._x000a_- Correo con el informe de la validación gestionada, y correctivo en caso de ser aplicado._x000a_- Informe de la indagación correspondiente y gestión del correctivo (si aplica)_x000a_- Información de la sanción realizada por medio de SIGA o actualización de la Guía Préstamo de espacios en el sistema de Calidad, plataforma DARUMA y socialización de la misma._x000a__x000a__x000a__x000a__x000a__x000a_- Riesgo de Posibilidad de afectación reputacional por decisiones no acertadas en el préstamo y uso de espacios de la Secretaría General de la Alcaldía Mayor de Bogotá, debido a la aplicación errónea de criterios o instrucciones para la realización de actividades., actualizado."/>
    <d v="2024-08-22T00:00:00"/>
    <s v="Identificación del riesgo_x000a_Análisis antes de controles_x000a_Establecimiento de controles_x000a_Evaluación de controles_x000a_"/>
    <s v="Creación del riesgo_x000a__x000a_(Radicados: 3-2024-20459 del 31 de julio y 3-2024-22888 del 22 de agosto de 2024.)"/>
    <m/>
    <m/>
    <m/>
    <m/>
    <m/>
    <m/>
    <m/>
    <m/>
    <m/>
    <m/>
    <m/>
    <m/>
    <m/>
    <m/>
    <m/>
    <m/>
    <m/>
    <m/>
    <m/>
    <m/>
    <m/>
    <m/>
    <m/>
    <m/>
    <m/>
    <m/>
    <m/>
    <m/>
    <m/>
    <m/>
    <m/>
    <m/>
    <m/>
  </r>
  <r>
    <x v="9"/>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Realizar analítica institucional y gestión estadística"/>
    <n v="278"/>
    <s v="EYADP-G171"/>
    <s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x v="0"/>
    <s v="Ejecución y administración de procesos"/>
    <s v="Oficina Asesora de Planeación"/>
    <s v="- Alta rotación de personal generando retrasos en la curva de aprendizaje._x000a_- Falta de aplicación del procedimiento de elaboración y análisis de encuestas_x000a_- Desconocimiento técnico en la temática de encuestas _x000a__x000a__x000a__x000a__x000a__x000a__x000a_"/>
    <s v="- Desconocimiento de nueva normativa relacionada con la gestión estadística_x000a_- Falta de recursos que podría darse por los recortes presupuestales, humanos y técnicos que influirían directamente en la no sostenibilidad del procedimiento de encuestas de satisfacción_x000a_- Cambios inesperados en el contexto político, normativo y legal que afecten  la operación de la Entidad y la prestación del servicio._x000a__x000a__x000a__x000a__x000a__x000a__x000a_"/>
    <s v="- Hallazgos producto de autorías internas y externas_x000a_- Afectación de la imagen y credibilidad de la entidad_x000a_- Afectación en la prestación de los servicios por captura inadecuada de la información de las encuestas de satisfacción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_x0009_8098 Optimización de la gestión integral de la Secretaría General de la Alcaldía Mayor de Bogotá D.C."/>
    <s v="Media (3)"/>
    <n v="0.6"/>
    <s v="Leve (1)"/>
    <s v="Menor (2)"/>
    <s v="Menor (2)"/>
    <s v="Leve (1)"/>
    <s v="Moderado (3)"/>
    <s v="Menor (2)"/>
    <s v="Moderado (3)"/>
    <n v="0.6"/>
    <s v="Moderado"/>
    <s v="Se determina probabilidad media, teniendo en cuenta que el nivel de ejecución de la actividad es de 68 veces aproximadamente durante el año; y el impacto moderado porque de materializarse el riesgo puede conllevar a hallazgos de auditorías internas y externas, a afectación de la imagen de la entidad y a pérdida de información crítica que debe ser recuperada."/>
    <s v="- 1 El procedimiento Elaboración y análisis de encuestas (4202000-PR-263), en la actividad 2, indica que el(la) profesional de la Oficina Asesora de Planeación, autorizado(a) por el(la) Jefe(la) de la Oficina Asesora de Planeación, cada vez que vez que se llega una solicitud de una ficha técnica de encuestas por parte de un proceso, a través del módulo documental de la plataforma DARUMA, verifica que la información contenida en la ficha técnica de encuesta cumpla con los criterios de validez estadística y la metodología establecidos en el formato de ficha técnica de encuesta 4202000-FT-723, en la Guía para la elaboración y aplicación de encuestas de satisfacción 4202000-GS-075 y con los requisitos definidos para los productos o servicios en la “Ficha técnica de producto o servicio”, con el fin de validar o retroalimentar este documento. La(s) fuente(s) de información utilizadas son las fichas técnicas registradas en DARUMA. En caso de evidenciar observaciones, desviaciones o diferencias, se regresa la propuesta de actualización de la ficha técnica de encuesta registrada en la plataforma DARUMA con los ajustes o comentarios y se devuelve al líder del proceso. De lo contrario, la ficha técnica es validada, se confirma al líder del proceso la aprobación metodológica del documento a través de la plataforma DARUMA y continua con la actividad ID 3. Queda como evidencia el registro de la revisión metodológica de la ficha técnica en la plataforma DARUMA. Tipo: Preventivo Implementación: Manual._x000a_- 2 El procedimiento Elaboración y análisis de encuestas ((4202000-PR-263), actividad 9, indica que el(la) profesional de la Oficina Asesora de Planeación, autorizado(a) por el(la) Jefe(la) de la Oficina Asesora de Planeación, cada vez que se recibe a través del memorando electrónico 4233300-FT-011, una solicitud de revisión de un informe por parte de un proceso, verifica que la información contenida en el mismo cumpla con los criterios de validez estadística y la metodología establecidos en la Guía básica para la elaboración de informe de resultados de encuestas de satisfacción 4202000- GS-097, la ficha técnica de encuesta y el cuestionario vigente, del que se puede establecer que cumple o no con los requisitos, o que los niveles de satisfacción alcanzados en las encuestas se requiere o no la formulación de acciones, lo cual también debe ser indicado en el memorando electrónico de respuesta. La(s) fuente(s) de información utilizadas es el informe enviado por el proceso a la Oficina Asesora de Planeación a través del aplicativo SIGA._x000a_En caso de evidenciar observaciones, desviaciones o diferencias, se remiten los comentarios y/o sugerencia a los que haya lugar al jefe de la dependencia y regresa a la actividad ID7. Queda como evidencia el memorando 2211600-FT-011 de no aprobación del informe, los comentarios y ajustes, e indicando la formulación de planes de mejoramiento (si aplica). De lo contrario, le informa sobre la aprobación del informe y archiva el documento de acuerdo con el procedimiento establecido en la entidad para tal efecto y continua en la actividad ID10. Queda como evidencia el memorando 2211600-FT-011 de aprobación del informe, indicando la formulación de planes de mejoramiento (si aplica). Tipo: Detectivo Implementación: Manual_x000a_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Conocimiento indica que el(la) Jefe(a) de la Oficina Asesora de Planeación, autorizado(a) por el Manual específico de funciones y competencias laborales, cada vez que se identifique la materialización del riesgo, solicita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Tipo: Correctivo Implementación: Manual_x000a_- _x0009_2 El mapa de riesgos del proceso de Gestión del Conocimiento indica que Líder del proceso y/o jefe de dependencia, autorizado(a) por el Manual específico de funciones y competencias laborales, cada vez que se identifique la materialización del riesgo, realiza los ajustes de los instrumentos e informes, e indica a la Oficina Asesora de Planeación mediante memoran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enor (2)"/>
    <n v="0.33749999999999997"/>
    <s v="Moderado"/>
    <s v="Se determina la probabilidad de ocurrencia de este riesgo como muy bajo, teniendo en cuenta que se definieron 3 controles (1 preventivo) (2 detectivos) y ante su materialización (2) controles correctivos, que podrían disminuir los efectos, aplicando las acciones de contingencia."/>
    <s v="Reducir"/>
    <s v="- Efectuar revisión al riesgo y a su valoración antes de controles y en caso de ser necesarios redefinirlos_x000a__x000a__x000a__x000a__x000a__x000a__x000a__x000a__x000a__x000a__x000a__x000a__x000a__x000a__x000a__x000a__x000a__x000a__x000a_"/>
    <s v="- Grupo de Gestión de Conocimiento_x000a__x000a__x000a__x000a__x000a__x000a__x000a__x000a__x000a__x000a__x000a__x000a__x000a__x000a__x000a__x000a__x000a__x000a__x000a_"/>
    <s v="- Ficha integral de riesgos revisada_x000a__x000a__x000a__x000a__x000a__x000a__x000a__x000a__x000a__x000a__x000a__x000a__x000a__x000a__x000a__x000a__x000a__x000a__x000a_"/>
    <s v="1062_x000a__x000a__x000a__x000a__x000a__x000a__x000a__x000a__x000a__x000a__x000a__x000a__x000a__x000a__x000a__x000a__x000a__x000a__x000a_"/>
    <s v="01/10/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_x000a_- Informar al líder(sa) del equipo de trabajo que coordina la revisión de las encuestas de satisfacción y al (la) jefe(a) de la Oficina Asesora de Planeación que se ha detectado un instrumento de encuesta de satisfacción aprobado sin el cumplimiento de los requisitos_x000a_-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Realizar los ajustes de los instrumentos e informes e indicar a la Oficina Asesora de Planeación_x000a__x000a__x000a__x000a__x000a__x000a_- Actualizar el riesgo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s v="- Oficina Asesora de Planeación_x000a_- Profesional de la Oficina Asesora de Planeación_x000a_- Jefe Oficina Asesora de Planeación_x000a_- Líder de proceso y/o jefe de dependencia _x000a__x000a__x000a__x000a__x000a__x000a_- Oficina Asesora de Planeación"/>
    <s v="-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_x000a_- Correo o informe indicando cuál es el instrumento de encuestas de satisfacción que se encuentra aprobado no cumple y cuáles son los criterios que no se cumplen_x000a_- Memorando electrónico solicitando que se suspenda, revise y ajuste los instrumentos de encuestas de satisfacción y los informes/reportes que hayan tenido como fuente los resultados de la encuesta aplicada._x000a_- Instrumentos e informes actualizados y memorando de información _x000a__x000a__x000a__x000a__x000a__x000a_-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actualizado."/>
    <d v="2023-12-15T00:00:00"/>
    <s v="_x000a__x000a_Establecimiento de controles_x000a__x000a_"/>
    <s v="Se actualizaron los controles debido a la actualización del procedimiento Elaboración y  análisis de encuestas (4202000-PR-214). _x000a_"/>
    <d v="2024-07-30T00:00:00"/>
    <s v="_x000a__x000a_Establecimiento de controles_x000a__x000a_"/>
    <s v="Se realiza la actualización del riesgo con las siguientes novedades:_x000a__x000a_- Se actualizaron los controles, acorde a la versión 14 del procedimiento Elaboración y análisis de encuestas (4202000-PR-263), que es la que se encuentra vigente actualmente, se modifica la evaluación de los controles y se define acción de tratamiento._x000a_(Radicado: 3-2024-20089 del 30 de julio de 2024.)"/>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Tramitar las diferentes situaciones administrativas y novedades del talento humano de la Secretaría General de la Alcaldía Mayor de Bogotá, D.C., de los miembros del Gabinete Distrital y de los Jefes de Oficinas de Control Interno de las Entidades del Distrito."/>
    <n v="254"/>
    <s v="EYADP-G152"/>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s v="Dirección de Talento Humano"/>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edia (3)"/>
    <n v="0.6"/>
    <s v="Leve (1)"/>
    <s v="Menor (2)"/>
    <s v="Leve (1)"/>
    <s v="Leve (1)"/>
    <s v="Leve (1)"/>
    <s v="Leve (1)"/>
    <s v="Menor (2)"/>
    <n v="0.4"/>
    <s v="Moderado"/>
    <s v="El proceso estima que el riesgo se ubica en una zona moderada, debido a que la frecuencia con la que se realizó la actividad clave asociada al riesgo se presentó 480 veces en el último año, sin embargo, ante su materialización, podrían presentarse efectos significativos, en la imagen de la entidad a nivel local."/>
    <s v="- 1 El Procedimiento (2211300-PR-168) Gestión de Situaciones Administrativas indica que el Profesional Especializado o Universitari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 el(la) solicitante dar completitud o alcance en los documentos allegados para gestionar la situación administrativa a través de Memorando (4233300-FT-011) de solicitud de completitud o alcance de información para la gestión de situación administrativa, para cuando la situación administrativa es de un(a) servidor(a) público(a) de la Secretaría General u Oficio (4233300-FT-012) de solicitud de completitud o alcance de información para la gestión de situación administrativa, para los casos en los que la solicitud corresponde a un(a) integrante del Gabinete Distrital o correo electrónico de solicitud de completitud o alcance de información para la gestión de situación administrativa, para cualquiera de los dos casos. De lo contrario, se genera Resolución (4203000-FT-997) que concede a el(la) solicitante la situación administrativa solicitada. Tipo: Preventivo Implementación: Manual_x0009__x0009__x0009__x0009__x0009__x0009__x0009__x0009__x0009__x0009__x0009__x0009__x0009__x000a_- 2 El Procedimiento (2211300-PR-168) Gestión de Situaciones Administrativas indica que el(la) Jefe de Oficina Jurídica y/o el(la) Subsecretario(a) Corporativo(a) o quien designen por competencia, de acuerdo a la situación administrativa a conceder, autorizado(a) por (la) Secretario(a) General, cada vez que se proyecte un acto administrativo que concede una situación administrativa a un(a) servidor(a) público(a) de la Secretaría General o a un(a) integrante del Gabinete Distrital o Jefe de Control Interno pre revisan que el proyecto de acto administrativo por el cual se concede una situación administrativa a un(a) servidor(a) de la Secretaría General de la Alcaldía Mayor de Bogotá, D.C., o a un(a) integrante del Gabinete Distrital, o a un Jefe de Control Interno, responda a la respectiva solicitud de trámite de situación administrativa y que cumpla con la normatividad vigente aplicable a la situación administrativa a solicitada por el(la) peticionario(a) . La(s) fuente(s) de información utilizadas es(son) solicitud de gestión de situación administrativa con sus soportes, proyecto de acto administrativo por el cual se concede una situación administrativa a un(a) servidor(a) público(a) de la Secretaría General de la Alcaldía Mayor de Bogotá, D.C., o a un(a) Integrante del Gabinete Distrital o a un Jefe de Control Interno y la normatividad vigente aplicable a las situaciones administrativas. En caso de evidenciar observaciones, desviaciones o diferencias, sobre el proyecto de acto administrativo, registran el estado en el archivo Seguimiento Situaciones Administrativas y regresan el proyecto de acto administrativo para que, el Profesional Especializado o Universitario de la Dirección de Talento Humano, responsable de su proyección, aplique los ajustes a que haya lugar y gestione los vistos buenos requeridos para su suscripción. De lo contrario, se expide Resolución (4203000-FT-997) por la cual se concede una situación administrativa a un(a) servidor(a) público(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 Profesional Especializado o Profesional Universitario de Talento Humano, autorizado(a) por el(la) Director(a) Técnico(a) de Talento Humano, cada vez que se identifique la materialización del riesgo proyecta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 2 El mapa de riesgos del proceso de Gestión del Talento Humano indica que el(la)  Alcalde(sa) Mayor de Bogotá, D.C., o el(la) Secretario(a) General, autorizado(a) por El Decreto que establece las atribuciones del(de la)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 acto administrativo por medio del cual se rectifica o aclara contenido de acto administrativo  por el cual se concede una situación administrativa a un(a) servidor(a) público(a) de la Secretaría General o a un(a) integrante del Gabinete Distrital._x000a_- Suscribe acto administrativo por medio del cual se rectifica o aclara contenido de acto administrativo  por el cual se concede una situación administrativa a un(a) servidor(a) público(a) de la Secretaría General o a un(a) integrante del Gabinete Distrital._x000a_-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riesgo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s v="- Dirección de Talento Humano_x000a_- Profesional Especializado o Universitario de la Dirección de Talento Humano._x000a_- Profesional Especializado o Universitario de la Dirección de Talento Humano._x000a_- Alcalde(sa) Mayor de Bogotá, D.C. o Secretario(a) General, según corresponda._x000a_- Auxiliar Administrativo de la Subdirección de Servicios Administrativos._x000a__x000a__x000a__x000a__x000a_- Dirección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actualizado."/>
    <d v="2023-12-13T00:00:00"/>
    <s v="_x000a_Análisis antes de controles_x000a_Establecimiento de controles_x000a__x000a_"/>
    <s v="Se ajustó la valoración de la probabilidad frente al número de veces en que se ejecutó la actividad clave asociada al riesgo en el último año. Así mismo, se ajustó la explicación de la valoración obtenida antes de controles._x000a_Se ajustó la redacción de las actividades de control preventivo y detectivo."/>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el retiro del talento humano de la Secretaría General de la Alcaldía Mayor de Bogotá, D.C., de miembros del Gabinete Distrital y Jefes de la Oficina de Control Interno de las entidades del Distrito."/>
    <n v="255"/>
    <s v="EYADP-G153"/>
    <s v="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x v="0"/>
    <s v="Ejecución y administración de procesos"/>
    <s v="Dirección de Talento Humano"/>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edia (3)"/>
    <n v="0.6"/>
    <s v="Menor (2)"/>
    <s v="Leve (1)"/>
    <s v="Leve (1)"/>
    <s v="Leve (1)"/>
    <s v="Leve (1)"/>
    <s v="Leve (1)"/>
    <s v="Menor (2)"/>
    <n v="0.4"/>
    <s v="Moderado"/>
    <s v="El proceso estima que el riesgo se ubica en una zona moderada, debido a que la frecuencia con la que se realizó la actividad clave asociada al riesgo se presentó 90 veces en el último año, sin embargo, ante su materialización, podrían presentarse efectos significativos, en el pago de sanciones económicas a favor del/de la exservidor/a de acuerdo fallos judiciales._x0009__x0009_"/>
    <s v="- 1 El procedimiento (2211300-PR-221) Gestión Organizacional indica que el Profesional Especializado o Universitario de la Dirección de Talento Humano, autorizado(a) por el(la) Director(a) Técnica(a) de Talento Humano, cada vez que se produzca la desvinculación de un(a) servidor(a) público(a)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presentada por el(la) servidor(a) público(a) ante el nominador de la entidad, retiro por haber obtenido la pensión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solicitud de declaración de vacancia definitiva o certificado de defunción. En caso de evidenciar observaciones, desviaciones o diferencias, se debe notificar al(la) servidor(a) que presenta carta de renuncia o al(la) que allega los documentos que motivan la desvinculación de este(a), a través de correo electrónico, Memorando (4233300-FT-011), solicitando alcance sobre los documentos presentados. De lo contrario, queda como evidencia registro de la desvinculación del(la) servidor(a) de la Secretaría General de la Alcaldía Mayor de Bogotá, D.C., en la Base de Datos en Excel – Desvinculaciones. Tipo: Preventivo Implementación: Manual_x000a_- 2 El procedimiento (2211300-PR-221) Gestión Organizacional indica que el(la) Director(a) Técnico(a) de Talento Humano, autorizado(a) por el Manual Específico de Funciones y Competencias Laborales, cada vez que se produzca la desvinculación de un(a) servidor(a) público(a)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a lugar de acuerdo con la causal de desvinculación de el(la) servidor(a). En caso de evidenciar observaciones, desviaciones o diferencias, se procede de las siguientes formas según corresponda: 1) se notifica a través de correo electrónico al Profesional Especializado o Universitario de la Dirección de Talento Humano responsable de su proyección para que se realice(n) el(los) ajuste(s) a que haya lugar, o 2) se solicita alcance o aclaración a través de correo electrónico o Memorando (4233300-FT-011) dirigido al(la) servidor(a) sobre las diferencias y observaciones identificadas. De lo contrario, se proyecta Acto administrativo  Resolución (4203000-FT-997) por medio de la cual se desvincula un(a) servidor(a) de la Secretaría General de la Alcaldía Mayor de Bogotá, D.C. Tipo: Preventivo Implementación: Manual_x000a_- 3 El procedimiento (2211300-PR-221) Gestión Organizacional indica que el(la) Director(a) Técnico(a) de Talento Humano, autorizado(a) por el Manual Específico de Funciones y Competencias Laborales, cada vez que se produzca la desvinculación de un(a) servidor(a) público(a)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la) servidor(a). En caso de evidenciar observaciones, desviaciones o diferencias, se procede de las siguientes formas según corresponda: 1) se notifica a través de correo electrónico al Profesional Especializado o Universitario de la Dirección de Talento Humano responsable de su proyección para que se realice(n) el(los) ajuste(s) a que haya lugar, o 2) se solicita alcance o aclaración a través de correo electrónico o Memorando (4233300-FT-011) dirigido a el(la) servidor(a) sobre las diferencias y observaciones identificadas. De lo contrario, se proyecta el Acto administrativo Resolución (4203000-FT-997) por medio de la cual se desvincula un(a) servidor(a) de la Secretaría General de la Alcaldía Mayor de Bogotá, D.C.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á, D.C. Tipo: Correctivo Implementación: Manual_x000a_- 2 El mapa de riesgos del proceso de Gestión del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Tipo: Correctivo Implementación: Manual_x000a_- 3 El mapa de riesgos del proceso de Gestión del Talento Humano indica que el Auxiliar Administrativo de la Subdirección de Gestión Documental, autorizado(a) por el(la) Subdirector(a) Técnico(a) de Gestión Documental, cada vez que se identifique la materialización del riesgo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 la directora/a de Talento Humano el error o falla en el Acto Administrativo por medio del cual se acepta la renuncia de un/a servidor/a de la Secretaría General o se desvincula a un servido/a de la Secretaría General expedido._x000a_-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á, D.C_x000a_-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_x000a_-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_x000a__x000a__x000a__x000a__x000a_- Actualizar el riesgo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s v="- Dirección de Talento Humano_x000a_- Profesional Especializado o Universitario de la Dirección de Talento Humano._x000a_- Profesional Especializado o Universitario de la Dirección de Talento Humano._x000a_- Secretario(a) General._x000a_- Auxiliar Administrativo de la Subdirección de Gestión Documental._x000a__x000a__x000a__x000a__x000a_- Dirección de Talento Humano"/>
    <s v="- Reporte de monitoreo indicando la materialización del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actualizado."/>
    <d v="2023-12-13T00:00:00"/>
    <s v="_x000a_Análisis antes de controles_x000a_Establecimiento de controles_x000a__x000a_Tratamiento del riesgo"/>
    <s v="Se ajustó la valoración de la probabilidad frente al número de veces en que se ejecutó la actividad clave asociada al riesgo en el último año. Así mismo, se ajustó la explicación de la valoración obtenida antes de controles._x000a_Se ajustó la redacción de las actividades de control preventivo, detectivo y correctivo._x000a_Se ajustó la redacción de las acciones de contingencia."/>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el Plan Estratégico de Talento Humano"/>
    <n v="257"/>
    <s v="EYADP-G154"/>
    <s v="Posibilidad de afectación reputacional por quejas interpuestas por los/as servidores/as públicos/as de la entidad, debido a incumplimiento parcial de compromisos  en la ejecución de las actividades establecidas en el Plan Estratégico de Talento Humano"/>
    <x v="0"/>
    <s v="Ejecución y administración de procesos"/>
    <s v="Dirección de Talento Humano"/>
    <s v="- Fallas en la realización de seguimiento a las acciones planeadas._x000a_- Aplicación errónea en algunos casos  de criterios o instrucciones para la realización de actividades._x000a_- Cambios presupuestales por contingencias de la entidad._x000a__x000a__x000a__x000a__x000a__x000a__x000a_"/>
    <s v="- Incumplimiento por parte de proveedores externos para el desarrollo de las actividades contenidas en el Plan Estratégico de Talento Humano._x000a_- Variaciones, declaración de estados de emergencia nacional, cambios inesperados en el contexto político, normativo y legal, que afecten  la operación de la Entidad y la prestación del servicio._x000a__x000a__x000a__x000a__x000a__x000a__x000a__x000a_"/>
    <s v="- Posibles hallazgos por parte de entes de control._x000a_- Incumplimiento en las metas de la dependencia_x000a_- Afectación de la ejecución presupuestal de la Secretaría General_x000a_- Perdida de credibilidad por los/as servidores/as públicos/as de la entidad.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edia (3)"/>
    <n v="0.6"/>
    <s v="Leve (1)"/>
    <s v="Menor (2)"/>
    <s v="Leve (1)"/>
    <s v="Leve (1)"/>
    <s v="Leve (1)"/>
    <s v="Leve (1)"/>
    <s v="Menor (2)"/>
    <n v="0.4"/>
    <s v="Moderado"/>
    <s v="El proceso estima que el riesgo se ubica en una zona moderada, debido a que la frecuencia con la que se realizó la actividad clave asociada al riesgo se presentó 387 veces en el último año, sin embargo, ante su materialización, podrían presentarse efectos significativos, en la imagen de la entidad a nivel local."/>
    <s v="- 1 El procedimiento (2211300-PR-163) Gestión de Bienestar e Incentivos indica que el Profesional Especializado o Universitario de la Dirección de Talento Humano, autorizado(a) por el(la) Directora(a) Técnico(a) de Talento Humano, mensualmente verifica la información que responde a la ejecución de lo planeado dentro del cronograma del Plan Institucional de Bienestar Social e Incentivos – PIB y causas de no cumplimiento para plantear acciones de mejora y las remite al(la) Director(a) Técnico(a) de la Dirección de Talento Humano o a quien este(a) disponga por competencia para su respectiva verificación.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las) servidores(as), registros fotográficos, videos, memorias, grabaciones por medio de la herramienta Teams y demás medios audiovisuales que evidencien la ejecución de encuentros, capacitaciones y demás espacios celebrados con los(las) servidores(as) públicos(as) de la entidad. En caso de evidenciar observaciones, desviaciones o diferencias, el(la) Director(a) Técnico(a) de la Dirección de  Talento Humano o quien este(a) designe por competencia, debe notificar a través de correo electrónico al Profesional Especializado o Universitario líder del procedimiento de Gestión de Bienestar e Incentivos para atender la observación, desviación o diferencia identificada. De lo contrario, queda como evidencia ficha de indicador de gestión definido por el proceso de Gestión del Talento Humano por el cual se dé cuenta de la ejecución del Plan Estratégico de Talento Humano, que incluye el Plan Institucional de Bienestar Social e Incentivos - PIB. Tipo: Preventivo Implementación: Manual_x000a_- 2 El procedimiento (2211300-PR-164) Gestión de la Formación y la Capacitación indica que el Profesional Especializado o  Universitario de la Dirección de Talento Humano, autorizado(a) por el(la) Directora(a) Técnico(a) de la Dirección de Talento Humano, mensualmente verifica la ejecución de lo planeado dentro del cronograma del Plan Institucional de Capacitación - PIC y causas de no cumplimiento para plantear acciones de mejora  y las remite a el(la) Director(a) Técnico(a) de la Dirección de Talento Humano o a quien este(a)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as) públicos(a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Universitario líder del procedimiento de Gestión de la Formación y la Capacitación a través de correo electrónico para atender la observación, desviación o diferencia identificada. De lo contrario, queda como evidencia ficha de indicador de gestión definido por el proceso de Gestión del Talento Humano por el cual se dé cuenta de la ejecución del Plan Estratégico de Talento Humano, que incluye el Plan Institucional de Capacitación - PIC.. Tipo: Preventivo Implementación: Manual_x000a_- 3 El procedimiento (2211300-PR-221) Gestión Organizacional indica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o desde el procedimiento de Gestión Organizacional y el procedimiento Gestión Organizacional (22113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Preventivo Implementación: Manual_x000a_- 4 El procedimiento (2211300-PR-163) Gestión de Bienestar e Incentivos indica que el Profesional Especializado o Universitario de Talento Humano, autorizado(a) por el(la) Director(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Acta subcomité de autocontrol (4201000-FT-281) y notificar al Director(a) Técnico(a) de Talento Humano a través del subcomité de autocontrol de la dependencia. De lo contrario, queda como evidencia ficha de indicador de gestión definido por el proceso de Gestión del Talento Humano por el cual se dé cuenta de la ejecución del Plan Estratégico de Talento Humano, que incluye el Plan de Bienestar Social e Incentivos. Tipo: Detectivo Implementación: Manual_x000a_- 5 El procedimiento (2211300-PR-221) Gestión Organizacional indica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o desde el procedimiento de Gestión Organizacional y el procedimiento Gestión Organizacional (22113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Detectivo Implementación: Manual_x000a_- 6 El procedimiento (4232000-PR-372) Gestión de Peligros, Riesgos y Amenazas indica que el Profesional  Universitario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l (a la) Director(a) Técnico(a) de Talento Humano a través del subcomité de autocontrol de la dependencia. De lo contrario, queda como evidencia Acta subcomité de autocontrol (4201000-FT-281), que incluye el informe de Plan de Seguridad y Salud en el Trabajo. Tipo: Detectivo Implementación: Manual_x000a_- 7 El procedimiento (2211300-PR-164)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las) servidores(as) públicos de la entidad, evaluaciones de conocimiento, informes sobre el alcance e impacto de los objetivos propuestas en la actividad. En caso de evidenciar observaciones, desviaciones o diferencias, se deben consignar en el informe del Plan Institucional de Capacitación – PIC que quedará incluido en el Acta subcomité de autocontrol (4201000-FT-281) y notificar a el(la) Director(a) Técnico(a) de Talento Humano a través del subcomité de autocontrol de la dependencia. De lo contrario, queda como evidencia Acta subcomité de autocontrol (4201000-FT-281), que incluye el informe de Plan Institucional de Capacitación. Tipo: Detectivo Implementación: Manual. _x000a_- 8 El procedimiento (2211300-PR-163) Gestión de Bienestar en Incentivos indica que el(la) Director(a) Técnico(a) de Talento Humano, autorizado(a) por el(la) Secretario(a) General, anualmente revisa que el Plan Institucional de Bienestar Social e Incentivos –PIB formulado para la vigencia cumpla con la normatividad vigente en materia de bienestar al igual que con las necesidades de bienestar priorizadas para la vigencia y demás elementos utilizados como insumos para su formulación. La(s) fuente(s) de información utilizadas es(son) la información tabulada de la encuesta de necesidades de bienestar, la plataforma y planeación estratégica de la entidad, la caracterización de la población y la normatividad vigente en materia de bienestar de servidores(as) del sector público. En caso de evidenciar observaciones, desviaciones o diferencias, se deben notificar al Profesional Especializado o Universitario de Talento Humano responsable de la formulación del Plan Institucional de Bienestar Social e Incentivos - PIB, a través de correo electrónico o del documento de revisión del proyecto del Plan Institucional de Bienestar Social e Incentivos - PIB. De lo contrario, queda como evidencia correo electrónico o documento de revisión del proyecto de Plan Institucional de Bienestar Social e Incentivos - PIB. Tipo: Detectivo Implementación: Manual. _x000a_- 9 El procedimiento (2211300-PR-164) Gestión de la Formación y la Capacitación indica que el(la) Director(a) Técnico(a) de Talento Humano, autorizado(a) por el(la) Secretario(a) General,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 Tipo: Preventivo Implementación: Manual_x000a_- 10 El procedimiento (2211300-PR-221) Gestión Organizacional indica que el(la) Director(a) Técnico(a) de Talento Humano, autorizado(a) por el(la) Secretario(a) General,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especifico de funciones y competencias laborales y la Base de Excel - Planta Secretaría General. En caso de evidenciar observaciones, desviaciones o diferencias, se debe notificar al Profesional Especializado o Universitario responsable de su formulación, a través de correo electrónico o del documento de revisión del proyecto del Plan Anual de Vacantes y del Plan de Previsión de Recursos Humanos, para que adelante los ajustes a que haya lugar. De lo contrario, queda como evidencia correo electrónico o documentos de revisión del proyecto del Plan Anual de Vacantes y Plan de Previsión de Recursos Humanos. Tipo: Preventivo Implementación: Manual_x000a_- 11 El procedimiento (4232000-PR-372) Gestión de Peligros, Riesgos y Amenazas indica que el Profesional Universitario de Talento Humano, indica que el(la) Director(a) Técnico(a) de Talento Humano, autorizado(a) por el(la) Secretario(a) General, anualmente verifica que la formulación del Plan de Seguridad y Salud en el Trabajo esté formulada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 Tipo: Preventivo Implementación: Manual_x000a__x000a__x000a__x000a__x000a__x000a__x000a__x000a__x000a_"/>
    <s v="- Documentado_x000a_- Documentado_x000a_- Documentado_x000a_- Documentado_x000a_- Documentado_x000a_- Documentado_x000a_- Documentado_x000a_- Documentado_x000a_- Documentado_x000a_- Documentado_x000a_- Documentado_x000a__x000a__x000a__x000a__x000a__x000a__x000a__x000a__x000a_"/>
    <s v="- Continua_x000a_- Continua_x000a_- Continua_x000a_- Continua_x000a_- Continua_x000a_- Continua_x000a_- Continua_x000a_- Continua_x000a_- Continua_x000a_- Continua_x000a_- Continua_x000a__x000a__x000a__x000a__x000a__x000a__x000a__x000a__x000a_"/>
    <s v="- Con registro_x000a_- Con registro_x000a_- Con registro_x000a_- Con registro_x000a_- Con registro_x000a_- Con registro_x000a_- Con registro_x000a_- Con registro_x000a_- Con registro_x000a_- Con registro_x000a_- Con registro_x000a__x000a__x000a__x000a__x000a__x000a__x000a__x000a__x000a_"/>
    <s v="- Preventivo_x000a_- Preventivo_x000a_- Preventivo_x000a_- Detectivo_x000a_- Detectivo_x000a_- Detectivo_x000a_- Detectivo_x000a_- Detectivo_x000a_- Preventivo_x000a_- Preventivo_x000a_- Preventivo_x000a__x000a__x000a__x000a__x000a__x000a__x000a__x000a__x000a_"/>
    <s v="25%_x000a_25%_x000a_25%_x000a_15%_x000a_15%_x000a_15%_x000a_15%_x000a_15%_x000a_25%_x000a_25%_x000a_25%_x000a__x000a__x000a__x000a__x000a__x000a__x000a__x000a__x000a_"/>
    <s v="- Manual_x000a_- Manual_x000a_- Manual_x000a_- Manual_x000a_- Manual_x000a_- Manual_x000a_- Manual_x000a_- Manual_x000a_- Manual_x000a_- Manual_x000a_- Manual_x000a__x000a__x000a__x000a__x000a__x000a__x000a__x000a__x000a_"/>
    <s v="15%_x000a_15%_x000a_15%_x000a_15%_x000a_15%_x000a_15%_x000a_15%_x000a_15%_x000a_15%_x000a_15%_x000a_15%_x000a__x000a__x000a__x000a__x000a__x000a__x000a__x000a__x000a_"/>
    <s v="40%_x000a_40%_x000a_40%_x000a_30%_x000a_30%_x000a_30%_x000a_30%_x000a_30%_x000a_40%_x000a_40%_x000a_40%_x000a__x000a__x000a__x000a__x000a__x000a__x000a__x000a__x000a_"/>
    <s v="- 1 El mapa de riesgos del proceso de Gestión del Talento Humano indica que el(la) Director(a) Técnico(a) de Talento Humano y Profesional Especializado o Universitario de la Dirección de Talento Humano, autorizado(a) por el  Manual Específico de Funciones y Competencias Laborales y por el Director(a) Técnico(a) de la Dirección Talento Humano, respectivamente, cada vez que se identifique la materialización del riesgo analizan  la pertinencia sobre la reprogramación en la próxima vigencia de la(s) actividad(es) del Plan Estratégico de Talento Humano no cumplidas. Tipo: Correctivo Implementación: Manual_x000a_- 2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la) Director(a) Técnico(a) de la Dirección de Talento Humano, respectivamente, cada vez que se identifique la materialización del riesgo reprograma la(s) actividad(es) no ejecutadas del Plan Estratégico de Talento Humano en la siguiente vigencia, en caso que aplique de acuerdo al resultados de los análisis al respect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7048843519999998E-3"/>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_x000a_- Reportar al/ a la Director/a Técnico/a de Talento Humano la no ejecución alguna de las actividades que se establecieron en el Plan Estratégico de Talento Humano de la vigencia_x000a_- Analizar la pertinencia sobre la reprogramación en la próxima vigencia de la/s actividad/es del Plan Estratégico de Talento Humano no cumplidas. _x000a_- Reprogramar la/s actividad/es no ejecutadas del Plan Estratégico de Talento Humano en la siguiente vigencia, en caso que aplique de acuerdo al resultados de los análisis al respecto._x000a__x000a__x000a__x000a__x000a__x000a_- Actualizar el riesgo Posibilidad de afectación reputacional por quejas interpuestas por los/as servidores/as públicos/as de la entidad, debido a incumplimiento parcial de compromisos  en la ejecución de las actividades establecidas en el Plan Estratégico de Talento Humano"/>
    <s v="- Dirección de Talento Humano_x000a_- Profesional Especializado o Universitario de la Dirección de Talento Humano. _x000a_- Director(a) Técnico(a) de la Dirección de Talento Humano y Profesional Especializado o Universitario de la Dirección de Talento Humano._x000a_- Director(a) Técnico(a) de la Dirección de Talento Humano y Profesional Especializado o Universitario de la Dirección de Talento Humano._x000a__x000a__x000a__x000a__x000a__x000a_- Dirección de Talento Humano"/>
    <s v="-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_x000a_-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_x000a_- Evidencia de reunión o soporte que evidencie análisis sobre la pertinencia a la reprogramación de la actividad del Plan Estratégico de Talento Humano no realizada en la anterior vigencia._x000a_- Plan Estratégico de Talento Humano adoptado._x000a__x000a__x000a__x000a__x000a__x000a_- Riesgo de Posibilidad de afectación reputacional por quejas interpuestas por los/as servidores/as públicos/as de la entidad, debido a incumplimiento parcial de compromisos  en la ejecución de las actividades establecidas en el Plan Estratégico de Talento Humano, actualizado."/>
    <d v="2023-12-13T00:00:00"/>
    <s v="_x000a_Análisis antes de controles_x000a_Establecimiento de controles_x000a_Evaluación de controles_x000a_"/>
    <s v="Se ajustó la valoración de la probabilidad frente a la frecuencia y número de veces en que se ejecutó la actividad clave asociada al riesgo en el último año. Así mismo, se ajustó la explicación de la valoración obtenida antes de controles._x000a_Se incorporaron nuevos controles detectivos y preventivos._x000a_Se ajustó la explicación de la valoración obtenida después de controles._x000a_"/>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Realizar la vinculación del talento humano de la Secretaría General de la Alcaldía Mayor de Bogotá, D.C., de miembros del Gabinete Distrital y Jefes de Oficina de Control Interno de las entidades del Distrito."/>
    <n v="208"/>
    <s v="FI-C031"/>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s v="Dirección de Talento Humano"/>
    <s v="- Conflicto de intereses._x000a_- Desconocimiento de los principios y valores institucionales._x000a_- Aplicación errónea en algunos casos  de criterios o instrucciones para la realización_x000a_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uy baja (1)"/>
    <n v="0.2"/>
    <s v="Moderado (3)"/>
    <s v="Mayor (4)"/>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221) Gestión Organizacional indica que el(la) Director(a) Técnico(a) de la Dirección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Universitario responsable de su formulación para que adelante los ajustes a que haya lugar. De lo contrario, queda como evidencia correo electrónico o documentos de revisión del proyecto de Plan Anual de Vacantes y Plan de Previsión de Recursos Humanos. Tipo: Preventivo Implementación: Manual_x000a_- 2 El procedimiento (2211300-PR-221) Gestión Organizacional indica que el Profesional Especializado o Universitario de la Dirección de Talento Humano, autorizado(a) por el(la) Director(a) Técnico(a) de la Dirección de Talento Humano, cada vez que se va(n) a realizar nombramiento(s) de aspirante(s) a un empleo de la entidad verifica a través del formato Evaluación del Perfil (2211300-FT-809)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 aspirante al cargo vacante o la historia laboral de el(la) servidor(a) que aspira al nombramiento en un empleo de la Secretaría General de la Alcaldía Mayor de Bogotá, D.C. En caso de evidenciar observaciones, desviaciones o diferencias, se debe notificar a el(/a) servidor(a)a o instancia según corresponda a través de Memorando( 2211600-FT-011)  comunicación con las razones del porqué de la no continuación con el proceso de nombramiento (para los casos de encargos) u Oficio (2211600-FT-012) comunicación solicitando exclusión de elegibles cuando el(la) aspirante a vincular hace parte de una lista de elegibles producto de un concurso de méritos. De lo contrario, queda como evidencia la Evaluación perfil (2211300-FT-809) diligenciado. Tipo: Preventivo Implementación: Manual_x000a_- 3 El procedimiento (2211300-PR-221) Gestión Organizacional indica que el Profesional Especializado o Universitario de la Dirección de Talento Humano o Técnico Operativo de la Dirección de Talento Humano, autorizado(a) por el(la) Director(a) Técnico(a) de la Dirección de Talento Humano, previo al nombramiento de un(a) aspirante a un empleo de la entidad verifica la completitud e idoneidad de los documentos soporte de la hoja de vida del/de la aspirante al cargo vacante, conforme a los requisitos definidos en el formato  Lista de Chequeo (4232000-FT-874). La(s) fuente(s) de información utilizadas es(son) los soportes allegados por el(la) aspirante a vinculación en la entidad y el formato Lista de Chequeo (4232000-FT-874). En caso de evidenciar observaciones, desviaciones o diferencias, se debe notificar a través de correo electrónico dirigido a el(la) aspirante a vincular para garantizar la completitud de los documentos o a la Oficina de Control Interno Disciplinario a través de Memorando (4233300-FT-011), en los casos en los que las observaciones estén relacionadas con la veracidad de los soportes allegados, para que se adelanten los trámites a que haya lugar. De lo contrario, queda como evidencia Lista de chequeo (4232000-FT-874) diligenciado, Hoja de Ruta - Novedad de Ingreso (4232000-FT-159) diligenciada. Tipo: Preventivo Implementación: Manual_x000a_- 4 El procedimiento (2211300-PR-221) Gestión Organizacional indica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Gestión Organizacional (22113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 el(la) Director(a) Técnico(a) de la Dirección de Talento Humano, respectivamente, cada vez que se identifique la materialización del riesgo aplican las medidas que determine la Oficina de Control Disciplinario Interno y/o ente de control  frente a la materialización del riesgo &quot;Posibilidad de afectación reputacional por pé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0239999999999996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mensualmente la información de la planta de personal de la entidad en la que se encuentran temas relacionados con: 1) ubicación de los(las) servidores(as) dentro de la planta de la entidad, 2) propósito y funciones esenciales de cada uno de los empleos que conforman la planta de la entidad y 3) vacantes definitivas y temporales de la planta de la entidad_x000a__x000a_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x000a__x000a__x000a__x000a__x000a__x000a__x000a__x000a__x000a_"/>
    <s v="- Profesional Especializado o Universitario de la Dirección de Talento Humano._x000a__x000a__x000a__x000a__x000a__x000a_- Director(a) Técnico(a) de la Dirección de Talento Humano._x000a__x000a__x000a__x000a__x000a__x000a__x000a__x000a__x000a__x000a__x000a__x000a__x000a__x000a__x000a__x000a__x000a__x000a_"/>
    <s v="_x000a__x000a__x000a__x000a__x000a__x000a__x000a_-PA240-017"/>
    <s v="-_x000a__x000a__x000a_931_x000a__x000a__x000a__x000a__x000a__x000a__x000a_932"/>
    <s v="_x000a__x000a__x000a_15/02/2024_x000a__x000a__x000a__x000a__x000a__x000a__x000a_15/02/2024_x000a__x000a__x000a__x000a__x000a__x000a__x000a__x000a__x000a__x000a__x000a__x000a__x000a__x000a__x000a__x000a__x000a__x000a_"/>
    <s v="_x000a__x000a__x000a_'31/12/2024_x000a__x000a__x000a__x000a__x000a__x000a__x000a_31/12/2024_x000a__x000a__x000a__x000a__x000a__x000a__x000a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s v="- Dirección de Talento Humano_x000a_- Director(a) Técnico(a) de la Dirección de Talento Humano y Profesional Especializado o Universitario de la Dirección de Talento Humano._x000a__x000a__x000a__x000a__x000a__x000a__x000a__x000a_- Dirección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Riesg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ctualizado."/>
    <d v="2023-12-13T00:00:00"/>
    <s v="_x000a__x000a_Establecimiento de controles_x000a__x000a_Tratamiento del riesgo"/>
    <s v="Se ajustó la redacción de las actividades de control preventivo y detectivo._x000a_Se retiró control detectivo # 5 por encontrarse duplicado.._x000a_Se definieron acciones de tratamiento para la vigencia  2024."/>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Preparar y liquidar la nómina, aportes a seguridad social y parafiscales."/>
    <n v="209"/>
    <s v="FI-C032"/>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s v="Dirección de Talento Humano"/>
    <s v="- Conflicto de intereses._x000a_- Desconocimiento de los principios y valores institucionales._x000a_- Amiguismo._x000a_- Abuso de los privilegios de acceso a la información para la liquidación de nómina por la solicitud y/o aceptación de dádivas_x000a_- Personal no calificado para el desempeño de las funciones del cargo.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 Horas extra: Validar autorización de horas extras emitida por la Subsecretaría Corporativa y Verificar cumplimiento de los requisitos del Formato. Incapacidad, Licencias de Maternidad y Paternidad: Verificar que sea expedida por la instancia competente de acuerdo con la normatividad vigente, que sea legible y que cumpla las demás condiciones de una incapacidad de acuerdo con lo establecido en la normatividad vigente en la materia. Ingreso: Verificar que el paquete de documentos aportado por el procedimiento de Gestión Organizacional para el ingreso de el(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 Primas Técnicas: Resolución donde se concede la prima técnica y se verifica la notificación en la base de datos de seguimiento de notificaciones. Vacaciones: Se revisa el formato de programación de vacaciones que esté totalmente diligenciado, se revisa que las fechas correspondan al período de vacaciones a disfrutar. Retiros: Se revisa el acto administrativo de renuncia o desvinculación. Licencias no remuneradas: Se revisa e ingresa la información del acto administrativo que concede la licencia. Encargos Se revisa el acto administrativo y el acta de posesión (Desde el procedimiento de Gestión de Nómina solo se ingresan al Sistema de Personal y Nómina PERNO los encargos que modifican la asignación básica salarial de el(la) servidor(a) encargado(a)). Interrupción de Encargo: Se verifica el acto administrativo que genera la interrupción del encargo y por ende la variación en los conceptos de nómina. Deducibles retenciones en la fuente: Se revisa formato que se tiene para deducción de dependientes y los anexos según el caso: * Crédito hipotecario se revisa el certificado emitido por el banco. * Medicina Prepagada o Plan complementarios: se revisa el certificado emitido por la Entidad competente. _x000a_Cambio de cuenta bancaria: se revisa el certificado emitido por el banco y aportado por el servidor público. Libranza, AFC, AVP, embargos, afiliaciones cooperativas, Medicina Prepagada: Una vez recibida la solicitud, revisa la capacidad de descuento, que la entidad operadora tenga código interno para entidad operadora de libranzas, el embargo oficio del juzgad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el Profesional Especializado o Universitario de Talento Humano encargado del ingreso de las novedades, las registra en el documento de la novedad correspondiente y realiza los ajustes. De lo contrario, quedan las siguientes evidencias de acuerdo con la novedad registrada: Horas extra: Resolución horas extras archivadas en nómina de cada mes. Incapacidad: Resoluciones de incapacidades archivadas en nómina de cada mes. Ingreso: Hoja de Ruta- Novedad de Ingreso (4232000-FT-159), con el VoBo del Profesional que revisa el ingreso, que es adicionada a la historia laboral de los(las) servidores(as) públicos(as) que ingresan a la entidad y la posición en el Sistema de Personal y Nómina Perno. Primas Técnicas: Resolución (4203000-FT-997) prima técnica. Vacaciones: Resolución vacaciones reconocidas archivadas en la nómina de cada mes. Retiros: Resolución (4203000-FT-997) de retiro. Licencia no remunerada: Resolución (4203000-FT-997) por la cual se concede una licencia no remunerada. Encargos: Resolución (4203000-FT-997) por medio de la cual se hace un encargo a un(a) servidor(a). Interrupción de Encargo: Resolución (4203000-FT-997) por la cual se da por terminado un encargo a un/(a) servidor(a). Deducibles retenciones en la fuente: Radicado del Sistema de Gestión Documental. Cambio de cuenta bancaria: Correo electrónico remitido a la Subdirección Financiera con los soportes. Novedades de Libranza, AFC: Oficios de solicitud y aprobación, así como registros de consignación de AFC, APV y embargos archivados en la serie documental Nómina y Tipo documental Libranzas en el archivo de la entidad. Tipo: Preventivo Implementación: Manual_x000a_- 2 El procedimiento (2211300-PR-177) Gestión de Nómina indica que el Profesional Universitario de la Dirección de Talento Humano encargado de la revisión de la nómina, autorizado(a) por el(la) Director(a) Técnico(a) de la Dirección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se debe enviar correo electrónico a soporte de Oficina de Tecnologías de la Información y Comunicaciones - OTIC o al Profesional Especializado o Universitario de la Dirección de Talento Humano encargado de ingresar la novedad dependiendo del tipo de ajuste requerido conforme a las novedades ingresadas en el sistema de personal y nómina - PERNO. De lo contrario, queda como evidencia el Informe de pre-nómina confrontado con las diversas novedades que afectan la liquidación de la nómina procesada. Tipo: Preventivo Implementación: Manual_x000a_- 3 El procedimiento (2211300-PR-177) Gestión de Nómina indica que el Profesional Universitario de la Dirección de Talento Humano, autorizado(a) por el(la) Director(a) Técnico(a) de la Dirección de Talento Humano, mensualmente coteja los valores totales de la nómina y de las planillas de autoliquidación garantizando que estos estén contenidos dentro de los recursos del presupuesto aprobado para el mes.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Universitarios de la Dirección de Talento Humano encargados tanto del ingreso de las novedades, como de la revisión de la nómina para que se hagan los ajustes a que haya lugar. De lo contrario, quedan como evidencia el(los) Memorando (4233300-FT-011) por medio del (los) cual(es) se solicita Certificado de Registro Presupuestal - CRP a la Subdirección Financiera con soportes que evidencian igualdad en los valores a dispersar bajo el concepto de nómina. Tipo: Preventivo Implementación: Manual_x000a_- 4 El procedimiento (2211300-PR-221) Gestión Organizacional indica que el Profesional Especializado o Universitario de la Dirección de Talento Humano, autorizado(a) por el(la) Director(a) Técnico(a) de la Dirección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Prima Técnica (4232000-FT-169) y comunicación remitida con la solicitud de incremento. En caso de evidenciar observaciones, desviaciones o diferencias, se debe notificar a el(la) peticionario(a) a través de acto administrativo Resolución (4203000-FT-997) por la cual no se reconoce - incrementa una prima técnica nivel profesional o asesor o directivo y una comunicación Memorando (4233300-FT-011) dirigida a el(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Resolución (4203000-FT-997) por la cual no se hace incremento una prima técnica nivel profesional o asesor o directivo. Tipo: Preventivo Implementación: Manual_x000a_- 5 El procedimiento (2211300-PR-177) Gestión de Nómina indica que el(la) Director(a) Técnico(a) de la Dirección de Talento Humano, autorizado(a) por el(la) Subsecretario(a) Corporativo(a), mensualmente revisa y firma el reporte de nómina definitivo generado desde el sistema de personal y nómina - PERNO, para ser socializado al (a la)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la Dirección de Talento Humano y el(la) Subsecretario(a) Corporativo(a).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del Talento Humano indica que el(la) Director(a) Técnico(a) de la Dirección de Talento Humano o quien se designe por competencia, autorizado(a) por el  Manual Específico de Funciones y Competencias Laborales y por el(la) Director(a) Técnico(a) de la Dirección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 Tipo: Correctivo Implementación: Manual_x000a_- 2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la) Director(a) Técnico(a) de la Dirección de Talento Humano, respectivamente, cada vez que se identifique la materialización del riesgo aplican las medidas que determine la Oficina de Control Disciplinario Intern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 3 El mapa de riesgos del proceso de Gestión del Talento Humano indica que el Profesional Especializado o Universitario de la Dirección de Talento Humano, autorizado(a) por el Manual Específico de Funciones y Competencias Laborales, cada vez que se identifique la materialización del riesgo realiza el requerimiento a el(la) servidor(a) sobre la devolución del dinero adicional reconocido en los pagos de nómina  y las demás acciones a que haya lugar para efectiva la recuperación del diner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trimestralmente la reprogramación del Plan Anual de Caja con el propósito de proyectar los recursos requeridos para el pago de las nóminas de los(as) servidores(as) de la Entidad._x000a__x000a__x000a__x000a__x000a__x000a__x000a__x000a__x000a__x000a__x000a__x000a__x000a__x000a__x000a__x000a__x000a__x000a__x000a_"/>
    <s v="- Profesional Especializado o Universitario de la Dirección de Talento Humano._x000a__x000a__x000a__x000a__x000a__x000a__x000a__x000a__x000a__x000a__x000a__x000a__x000a__x000a__x000a__x000a__x000a__x000a__x000a_"/>
    <s v="_x000a__x000a__x000a__x000a__x000a__x000a_-PA240-018"/>
    <s v="_x000a__x000a__x000a__x000a__x000a__x000a_933"/>
    <s v="15/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 el requerimiento a el(la) servidor(a) sobre la devolución del dinero adicional reconocido en los pagos de nómina y las demás acciones a que haya lugar para efectiva la recuperación del dinero._x000a__x000a__x000a__x000a__x000a__x000a_- Actualizar 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s v="- Dirección de Talento Humano_x000a_- Director(a) Técnico(a) de la Dirección de Talento Humano o quien se designe por competencia._x000a_- Director(a) Técnico(a) de la Dirección de Talento Humano y Profesional Especializado o Universitario de la Dirección de Talento Humano._x000a_- Director(a) Técnico(a) de la Dirección de Talento Humano._x000a__x000a__x000a__x000a__x000a__x000a_- Dirección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Riesg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actualizado."/>
    <d v="2023-12-13T00:00:00"/>
    <s v="_x000a__x000a_Establecimiento de controles_x000a__x000a_Tratamiento del riesgo"/>
    <s v="Se ajustó la redacción de las actividades de control preventivo y detectivo._x000a_Se definió acción de tratamiento para la vigencia  2024."/>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64"/>
    <s v="EYADP-G159"/>
    <s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x v="0"/>
    <s v="Ejecución y administración de procesos"/>
    <s v="Dirección de Talento Humano"/>
    <s v="- Aplicación errónea en algunos casos  de criterios o instrucciones para la realización de actividades._x000a_- Fallas en la realización de seguimiento a las acciones planeadas._x000a_- Baja participación de los(as) servidores(as) en las actividades ejecutadas desde los planes que conforman el Plan Estratégico de Talento Humano._x000a_- Deficiencias en los procesos de divulgación de los lineamientos normativos, procedimentales y técnicos a que hay lugar en materia de gestión de talento humano.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s v="- 1 El procedimiento (4232000-PR-372) Gestión de Peligros, Riesgos y Amenazas indica que el Profesional Universitario de Talento Humano, autorizado(a) por el(la) Director(a) Técnico(a) de la Dirección de Talento Humano, anualmente o cada que se presente un cambio normativo verifica la expedición de normatividad en materia de seguridad y salud en el trabajo que impactan al Sistema de Gestión de Seguridad y Salud en el Trabajo. La(s) fuente(s) de información utilizadas es(son) las normas expedidas tanto por Gobierno Nacional como Distrital en materia de seguridad y salud en el trabajo. En caso de evidenciar observaciones, desviaciones o diferencias, en las que la entidad venga incurriendo frente a nuevas disposiciones normativas, el Profesional Universitario de la Dirección de Talento Humano notifica a través de correo electrónico al(la) Director(a) Técnico(a) de la Dirección de Talento Humano, para realizar los ajustes a que haya lugar desde el Sistema de Gestión de Seguridad y Salud en el Trabajo y actualiza la Matriz Legal del Seguridad y Salud en el Trabajo. De lo contrario, queda como evidencia la Matriz Legal de Seguridad y Salud en el Trabajo actualizada. Tipo: Preventivo Implementación: Manual_x000a_- 2 El procedimiento (2211300-PR-166) Gestión de la Salud indica que el Profesional Universitario de la Dirección de Talento Humano, autorizado(a) por el(la) Director(a) Técnico(a) de la Dirección de Talento Humano, cuatrimestralmente verifica el cumplimiento de las recomendaciones y restricciones medicas generadas por parte del médico tratante a los(las) servidores(as) de la entidad. La(s) fuente(s) de información utilizadas es(son) las restricciones y recomendaciones médicas generadas por el médico tratante a los(las) servidores(as) de la entidad. En caso de evidenciar observaciones, desviaciones o diferencias, el Profesional Universitario de la Dirección de Talento Humano las registra en el formato Acta (4233300-FT-008) del desarrollo de la verificación al cumplimiento de las recomendaciones y restricciones médicas a través de las Mesas Laborales y realiza solicitud de cumplimiento de la recomendación o restricción médica a el(la) servidora(a) a través de Memorando (4233300-FT-011). De lo contrario, queda como evidencia registro en el Acta (4233300-FT-008) con el desarrollo de la verificación al cumplimiento de las recomendaciones y restricciones médicas a través de las Mesas Laborales. Tipo: Preventivo Implementación: Manual_x000a_- 3 El procedimiento (2211300-PR-166) Gestión de la Salud indica que el Profesional Universitario de la Dirección de Talento Humano, autorizado(a) por el(la) Director(a) Técnico(a) de la Dirección de Talento Humano, cuatrimestralmente verifica estado y evolución de los casos de salud vigentes en la entidad. La(s) fuente(s) de información utilizadas es(son) la Base de datos de seguimiento a enfermedades de origen común y laboral, Notificación de Incidentes (4232000-FT-1053) e Investigación de Incidentes y Accidentes de Trabajo (4232000-FT-1043). En caso de evidenciar observaciones, desviaciones o diferencias, el Profesional Universitario de Talento Humano las registra en el Acta (4233300-FT-008) con el desarrollo de la verificación de los casos de salud a través de las Mesas Laborales y realiza la notificación a la instancia competente (ARL o EPS) según corresponda a través de correo electrónico o de Oficio (4233300-FT-012). De lo contrario, queda como evidencia registro Acta con el desarrollo de la verificación de los casos de salud a través de las Mesas Laborales. Tipo: Preventivo Implementación: Manual_x000a_- 4 El procedimiento 4232000-PR-372 Gestión de Peligros, Riesgos y Amenazas indica que el Profesional Universitario de la Dirección de Talento Humano con apoyo de la Aseguradora de Riesgos Laborales – ARL, autorizado(a) por el(la) Director(a) Técnico(a) de la Dirección de Talento Humano, anualmente verifica, a través de la autoevaluación sobre el cumplimiento de los estándares mínimos del Sistema de Gestión de Seguridad y Salud en el Trabajo. La(s) fuente(s) de información utilizadas es(son) la normatividad vigente en materia de Salud y Seguridad en el Trabajo. En caso de evidenciar observaciones, desviaciones o diferencias, el Profesional Universitario de la Dirección de Talento Humano debe establecer acciones a través del formato Plan de mejoramiento (4232000-FT-1276) sobre el resultado de la autoevaluación de los estándares mínimos del SG-SST, enfocado en la corrección de las desviaciones y diferencias identificadas y registrarlas en el informe de resultados de la evaluación de los estándares mínimos del Sistema de Gestión de Seguridad y Salud en el Trabajo, para socializarlas con e(la) Directora(a) Técnico(a) de Talento Humano a través de correo electrónico. De lo contrario, queda como evidencia informe de resultados de la evaluación de los estándares mínimos del Sistema de Gestión de Seguridad y Salud en el Trabajo. Tipo: Detectivo Implementación: Manual_x000a_- 5 El procedimiento (4232000-PR-372) Gestión de Peligros, Riesgos y Amenazas indica que el Profesional Especializado o Universitario de la Dirección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 el(la) Director(a) Técnico(a) de la Dirección de Talento Humano a través del subcomité de autocontrol de la dependencia. De lo contrario, queda como evidencia Acta subcomité de autocontrol (4201000-FT-281) que incluye el informe de Plan de Seguridad y Salud en el Trabajo.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del Talento Humano indica que el Profesional Universitario de la Dirección de Talento Humano, autorizado(a) por el(la) Directora(a) Técnico(a) de la Dirección de Talento Humano, cada vez que se identifique la materialización del riesgo formula plan de acción para mitigar el incumplimiento legal en la implementación de los estándares mínimos del Sistema de Gestión y Seguridad y Salud en el Trabajo. Tipo: Correctivo Implementación: Manual_x000a_- 2 El mapa de riesgos del proceso de Gestión del Talento Humano indica que el Profesional Universitario de la Dirección de Talento Humano, autorizado(a) por el(la) Directora(a) Técnico(a) de la Dirección de Talento Humano, cada vez que se identifique la materialización del riesgo implementa las acciones formuladas para la mitigación al incumplimiento legal en la implementación de los estándares mínimos del Sistema de Gestión y Seguridad y Salud en el Trabaj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2335999999999999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_x000a_- Reportar al(la) a la directora(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riesgo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s v="- Dirección de Talento Humano_x000a_- Profesional Universitario de la Dirección de Talento Humano. _x000a_- Profesional Universitario de la Dirección de Talento Humano. _x000a_- Profesional Universitario de la Dirección de Talento Humano. _x000a__x000a__x000a__x000a__x000a__x000a_- Dirección de Talento Humano"/>
    <s v="-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actualizado."/>
    <d v="2023-12-13T00:00:00"/>
    <s v="_x000a__x000a_Establecimiento de controles_x000a_Evaluación de controles_x000a_"/>
    <s v="Se ajustó en la redacción de las actividades de control de tipo preventivo y detectivo, así mismo, la frecuencia del control preventivo 1._x000a_Se ajustó la explicación de la valoración obtenida después de controles."/>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s relaciones laborales colectivas e individuales entre los servidores(as) públicos(as) y la Entidad."/>
    <n v="265"/>
    <s v="EYADP-G160"/>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s v="Dirección de Talento Humano"/>
    <s v="- Fallas en la realización de seguimiento a las acciones planeadas._x000a_- Personal no calificado para el desempeño de las funciones de algunos cargo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osibles hallazgos por parte de entes de control._x000a_- Afectación de la imagen institucional_x000a_- Pago de indemnizaciones como resultado de demandas.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Baja (2)"/>
    <n v="0.4"/>
    <s v="Menor (2)"/>
    <s v="Menor (2)"/>
    <s v="Leve (1)"/>
    <s v="Leve (1)"/>
    <s v="Leve (1)"/>
    <s v="Leve (1)"/>
    <s v="Menor (2)"/>
    <n v="0.4"/>
    <s v="Moderado"/>
    <s v="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
    <s v="- 1 El procedimiento (2211300-PR-174) Gestión de Relaciones Laborales indica que el(la) Secretario(a) General o quienes este(a) designe por competencia, autorizado(a) por el Manual Específico de Funciones y Competencias Laborales, de acuerdo con la periodicidad que se pacte en el Acuerdo Laboral anterior verifica la pertinencia y el alcance de los compromisos a adquirir en la mesa de negociación celebrada con las organizaciones sindicales.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 y Acta de acuerdos y no acuerdos laborales. Tipo: Preventivo Implementación: Manual_x000a_- 2 El procedimiento 2211300-PR-174 - Gestión de Relaciones Laborales indica que el Profesional Especializado o Universitario de la Dirección de Talento Humano con el acompañamiento y la supervisión del(la) Director(a) Técnico(a) de la Dirección de Talento Humano, autorizado(a) por el(la) Secretario(a) General y el(la) Subsecretario(a) Corporativa, cada vez que lo determinen las autoridades pertinentes (Secretario(a) General, Subsecretario(a) Corporativo(a),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Resolución (4203000-FT-997) expedidos en el marco al cumplimiento de lo establecido en el acuerdo laboral. En caso de evidenciar observaciones, desviaciones o diferencias, se debe notificar a través de correo electrónico a el(la) Secretario(a) General, al (a la) Subsecretario(a) Corporativa(a) y al (a la) Director(a) Técnico(a) de la Dirección de Talento Humano. De lo contrario, queda como evidencia acta de reunión en la que quedan registrados los resultados del seguimiento a la implementación de lo acordad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la) Secretario(a) General, el(la) Subsecretario(a) Corporativo(a) y el(la) Director(a) Técnico(a) de la Dirección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Tipo: Correctivo Implementación: Manual_x000a_- 2 El mapa de riesgos del proceso de Gestión del Talento Humano indica que el(la) Director(a) Técnico(a) de la Dirección de Talento Humano y el Profesional Especializado o Universitario de la Dirección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riesgo Posibilidad de afectación reputacional por pérdida de confianza por parte de los/as trabajadores/as y las organizaciones sindicales, debido a incumplimiento parcial de compromisos durante la ejecución de la estrategia para la atención individual y colectivas de trabajo"/>
    <s v="- Dirección de Talento Humano_x000a_- Profesional Especializado o Universitario de la Dirección de Talento Humano._x000a_- Secretario(a) General, el(la) Subsecretario(a) Corporativo(a) y el(la) Director(a) Técnico de la Dirección de Talento Humano._x000a_- Director(a) Técnico(a) de la Dirección de Talento Humano y Profesional Especializado o Universitario de la Dirección de Talento Humano._x000a__x000a__x000a__x000a__x000a__x000a_- Dirección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actualizado."/>
    <d v="2023-12-13T00:00:00"/>
    <s v="_x000a_Análisis antes de controles_x000a_Establecimiento de controles_x000a__x000a_"/>
    <s v="Se ajustó la valoración de la probabilidad frente al número de veces en que se ejecutó la actividad clave asociada al riesgo en el último año. Así mismo, se ajustó la explicación de la valoración obtenida antes de controles._x000a_Se ajustó en la redacción de las actividades de control preventivo y detectivo."/>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 modalidad laboral de teletrabajo."/>
    <n v="266"/>
    <s v="EYADP-G161"/>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s v="Dirección de Talento Humano"/>
    <s v="- Fallas en la realización de seguimiento a las acciones planeadas._x000a_- Desconocimiento de esta modalidad laboral y los beneficios que tiene para los individuos y las entidade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Afectación en la imagen institucional al no verse promovido el teletrabajo como una modalidad laboral._x000a_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Baja (2)"/>
    <n v="0.4"/>
    <s v="Leve (1)"/>
    <s v="Menor (2)"/>
    <s v="Leve (1)"/>
    <s v="Leve (1)"/>
    <s v="Leve (1)"/>
    <s v="Leve (1)"/>
    <s v="Menor (2)"/>
    <n v="0.4"/>
    <s v="Moderado"/>
    <s v="El proceso estima que el riesgo se ubica en una zona moderada, debido a que la frecuencia con la que se realizó la actividad clave asociada al riesgo se presentó 4 vez en el último año, sin embargo, ante su materialización, podrían presentarse efectos significativos, en la imagen de la entidad a nivel local."/>
    <s v="- 1 El procedimiento (2211300-PR-221) Gestión Organizacional indica que el Profesional Especializado o Universitario de la Dirección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Seguimiento Teletrabajo (4232000- FT-1167). La(s) fuente(s) de información utilizadas es(son) normatividad que regula la modalidad de teletrabajo y el formato Seguimiento Teletrabajo (4232000- FT-1167). En caso de evidenciar observaciones, desviaciones o diferencias, se debe dejar evidencia en el formato Seguimiento Teletrabajo (4232000-FT-1167 ) y validar, por parte de la Mesa Técnica de Apoyo en Teletrabajo, si hay lugar a la terminación del reconocimiento como teletrabajador(a) a el(a) servidor(a) público(a,) acción que debe quedar registrada en el Acta (4233300-FT-008) de la sesión de la Mesa Técnica de Apoyo en Teletrabajo. De lo contrario, queda como evidencia el registro Seguimiento Teletrabajo (4232000-FT-1167). Tipo: Preventivo Implementación: Manual_x000a_- 2 El procedimiento (2211300-PR-221) Gestión Organizacional indica que el(la) Director(a) Técnico(a) de Talento Humano, autorizado(a) por el  Manual Específico de Funciones y Competencias Laborales, bimestralmente revisa el estado de la ejecución de las actividades desarroll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Gestión Organizacional (2211300-PR-221). En caso de evidenciar observaciones, desviaciones o diferencias, el Profesional Especializado o Universitario responsable de su proyección deberá dar alcance al informe sobre la gestión adelantada desde el procedimiento de Gestión Organizacional a través de correo electrónico. De lo contrario, queda como evidencia el Acta subcomité de autocontrol (4201000-FT-281) que incluye el informe de la gestión adelantada desde el procedimiento de Gestión Organizacional. Tipo: Detectivo Implementación: Manual_x000a_- 3 El procedimiento (2211300-PR-221) Gestión Organizacional indica que el Profesional Especializado o  Universitario de la Dirección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Seguimiento Teletrabajo (4232000- FT-1167). La(s) fuente(s) de información utilizadas es(son) normatividad que regula la modalidad de teletrabajo y el formato Seguimiento Teletrabajo (4232000- FT-1167). En caso de evidenciar observaciones, desviaciones o diferencias, se debe dejar evidencia en el formato Seguimiento Teletrabajo (4232000-FT-1167) y validar, por parte de la Mesa Técnica de Apoyo en Teletrabajo, si hay lugar a la terminación del reconocimiento como teletrabajador(a) a el(la) servidor(a) público(a), acción que debe quedar registrada en el Acta (4233300-FT-008) de la sesión de la Mesa Técnica de Apoyo en Teletrabajo. De lo contrario, queda como evidencia el registro Seguimiento Teletrabajo (4232000-FT-1167).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determina las acciones a realizar y nuevas fechas para dar cumplimiento a la(s) actividad(es), relacionada(s) con la gestión del teletrabajo en la entidad, que presente(n) incumplimiento. Tipo: Correctivo Implementación: Manual_x000a_- 2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59999999999998"/>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e(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riesgo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s v="- Dirección de Talento Humano_x000a_- Profesional Especializado o Universitario de la Dirección de Talento Humano._x000a_- Profesional Especializado o Universitario de la Dirección de Talento Humano._x000a_- Profesional Especializado o Universitario de la Dirección de Talento Humano._x000a__x000a__x000a__x000a__x000a__x000a_- Dirección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actualizado."/>
    <d v="2023-12-13T00:00:00"/>
    <s v="_x000a_Análisis antes de controles_x000a_Establecimiento de controles_x000a_Evaluación de controles_x000a_"/>
    <s v="Se ajustó la explicación de la valoración obtenida antes de controles._x000a_Se ajustó en la redacción de las actividades de control preventivo, detectivo y correctivo._x000a_Se ajustó la explicación de la valoración obtenida después de controles."/>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10"/>
    <s v="FI-C033"/>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s v="Dirección de Talento Humano"/>
    <s v="- Deficiencias en la administración (custodio, uso y manejo) de los elementos dispuestos para la atención de emergencias en las distintas sedes de la entidad._x000a_- Amiguismo._x000a_- Desconocimiento de los principios y valores institucionales._x000a__x000a__x000a__x000a__x000a__x000a__x000a_"/>
    <s v="- Presiones o motivaciones individuales, sociales o colectivas, que inciten a la realizar conductas contrarias al deber ser._x000a__x000a__x000a__x000a__x000a__x000a__x000a__x000a__x000a_"/>
    <s v="- Pérdida de credibilidad hacia la entidad de parte de los(as) servidores(as), colaboradores(as) y ciudadanos(as)._x000a_- Detrimento patrimonial._x000a_- Investigaciones disciplinarias._x000a_- Generación de reprocesos y desgaste administrativo.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32000-PR-372) Gestión de Peligros, Riesgos y Amenazas indica que el Profesional Universitario o Técnico Operativo de Talento Humano, autorizado(a) por Director(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e inspección de elementos de botiquín_x0009_(4232000-FT-1281) que contiene la lista de productos que conforman un botiquín, de acuerdo con la normatividad aplicable. En caso de evidenciar observaciones, desviaciones o diferencias, el Profesional Universitario de Talento Humano registra la novedad en el formato Entrega e inspección de elementos de botiquín (4232000-FT-1281) y gestiona la completitud de los elementos que conforman el botiquín, para hacer la posterior entrega de estos. De lo contrario, se registra la conformidad de la entrega del botiquín en el formato Entrega e inspección de elementos de botiquín (4232000-FT-1281) que contiene la lista de productos que conforman un botiquín, de acuerdo con la normatividad aplicable, firmado tanto por el Profesional Universitario o Técnico Operativo de Talento Humano que ejerce la entrega y por el responsable de la custodia del botiquín en la sede. Tipo: Preventivo Implementación: Manual._x000a_- 2 El procedimiento (4232000-PR-372) Gestión de Peligros, Riesgos y Amenazas indica que el Profesional Universitario o Técnico Operativo de la Dirección de Talento Humano, autorizado(a) por el(la) Director(a) Técnico(a) de la Dirección de Talento Humano, cuatrimestralmente, y de acuerdo al cronograma definido para la vigencia, verifica, utilizando el formato Entrega e inspección de elementos de botiquín (4232000-FT-1281), la completitud e idoneidad de los productos contenidos en los botiquines ubicados en las diferentes sedes de la entidad. La(s) fuente(s) de información utilizadas es(son) la normatividad vigente aplicable a los botiquines y el formato Entrega e inspección de elementos de botiquín_x0009_(4232000-FT-1281), que contiene lista de productos que conforman un botiquín de acuerdo con la normatividad aplicable. En caso de evidenciar observaciones, desviaciones o diferencias, el Profesional Universitario de la Dirección de Talento Humano registra la novedad en el formato Entrega e inspección de elementos de botiquín (4232000-FT-1281) y posterior realiza el reporte de la novedad a través de Memorando (4233300-FT-011) al líder de la sede en la que se identificó novedad y/o desviación en el(los) botiquín(es). De lo contrario, queda como evidencia el registro de la conformidad del contenido de los botiquines en el formato Entrega e inspección de elementos de botiquín (4232000-FT-1281). Tipo: Detectivo Implementación: Manual_x000a_- 3 El procedimiento (4232000-PR-372) Gestión de Peligros, Riesgos y Amenazas indica que el Profesional Especializado o Universitario de la Dirección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 el la) Director(a) Técnico(a) de la Dirección de Talento Humano a través del subcomité de autocontrol de la dependencia. De lo contrario, queda como evidencia Acta subcomité de autocontrol (4201000-FT-281), que incluye el informe de Pla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 Técnico(a) de la Dirección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Tipo: Correctivo Implementación: Manual_x000a_- 2 El mapa de riesgos del proceso de Gestión del Talento Humano indica que el(la) Director(a) Técnico(a) de la Dirección de Talento Humano y el Profesional Universitario de la Dirección de Talento Humano, autorizado(a) por el Manual Específico de Funciones y Competencias Laborales y por el(la) Director(a) Técnico(a) de la Dirección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y realizar seguimiento al cronograma 2024 para la realización de la  verificación de la completitud e idoneidad de los productos contenidos en los botiquines de las sedes de la Secretaría General de la Alcaldía Mayor de Bogotá, D.C._x000a__x000a__x000a__x000a__x000a__x000a__x000a__x000a__x000a__x000a__x000a__x000a__x000a__x000a__x000a__x000a__x000a__x000a__x000a_"/>
    <s v="- Profesional Universitario de la Dirección de Talento Humano._x000a__x000a__x000a__x000a__x000a__x000a__x000a__x000a__x000a__x000a__x000a__x000a__x000a__x000a__x000a__x000a__x000a__x000a__x000a_"/>
    <s v="_x000a__x000a__x000a__x000a__x000a__x000a_-PA240-018"/>
    <s v="_x000a__x000a__x000a__x000a__x000a__x000a_-935"/>
    <s v="15/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s v="- Dirección de Talento Humano_x000a_- Profesional Universitario de la Dirección de Talento Humano. _x000a_- Director(a) Técnico(a) de la Dirección de Talento Humano y Profesional Universitario de la Dirección de Talento Humano._x000a__x000a__x000a__x000a__x000a__x000a__x000a_- Dirección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Riesg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ctualizado."/>
    <d v="2023-12-13T00:00:00"/>
    <s v="_x000a__x000a_Establecimiento de controles_x000a__x000a_Tratamiento del riesgo"/>
    <s v="Se ajustó la redacción de las actividades de control preventivo y detectivo._x000a_Se definió acción de tratamiento para la vigencia  2024."/>
    <m/>
    <m/>
    <m/>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Diseñar, ejecutar, orientar y divulgar las acciones de Comunicación Corporativa de la entidad."/>
    <n v="224"/>
    <s v="EYADP-G123"/>
    <s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x v="0"/>
    <s v="Ejecución y administración de procesos"/>
    <s v="Oficina Consejería de Comunicaciones"/>
    <s v="- Respuestas a temáticas emergentes no previsibles dentro de la planeación de comunicaciones._x0009__x000a__x000a__x000a__x000a__x000a__x000a__x000a__x000a__x000a_"/>
    <s v="-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_x000a_"/>
    <s v="- Pérdida de imagen y gobernabilidad externas._x000a_- Hallazgos y requerimientos dentro de las auditorias interna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Menor (2)"/>
    <s v="Menor (2)"/>
    <s v="Menor (2)"/>
    <s v="Menor (2)"/>
    <s v="Menor (2)"/>
    <s v="Menor (2)"/>
    <s v="Menor (2)"/>
    <n v="0.4"/>
    <s v="Moderado"/>
    <s v="El proceso estima que el riesgo se ubica en una zona moderada, debido a que la frecuencia con la que se realizó la actividad clave asociada al riesgo se presentó 13 veces en el último año, sin embargo, ante su materialización, podrían presentarse efectos significativos, como el incumplimiento en las metas y objetivos institucionales afectando el cumplimiento en las metas regionales."/>
    <s v="- 1 El procedimiento Comunicación Corporativa código 4140000-PR-368 (Actividad 2), indica que el(la) Asesor(a) del(la) Secretario(a) General en temas de Comunicaciones, autorizado(a) por el(la) Secretario(a) General, durante el primer trimestre de la vigencia verifica que las necesidades de comunicación por parte de las dependencias hayan sido remitidas, las cuales son el insumo para conformar el Plan de Comunicaciones Institucional (Documento Interno). Así mismo, verifica que dichas solicitudes atiendan lo establecido en el Manual de marca vigente de la Alcaldía Mayor de Bogotá. La(s) fuente(s) de información utilizadas es(son) las solicitudes de comunicación recibidas y el Manual de Marce vigente de la Alcaldía Mayor de Bogotá. En caso de evidenciar observaciones, desviaciones o diferencias, se informan a la dependencia mediante correo electrónico o reunión (Evidencia reunión 2213100-FT-449). De lo contrario, se incluye la solicitud en el Plan de Comunicaciones Institucional (Documento Interno). Tipo: Preventivo Implementación: Manual_x000a_- 2 El procedimiento Comunicación Corporativa código 4140000-PR-368 (Actividad 4), indica que el(la) Asesor(a) del Secretario General en temas de Comunicaciones, autorizado(a) por el (la) Secretario(a) General, cada vez que se reciba una nueva solicitud de comunicación verifica las necesidades emergentes de comunicación remitidas por parte de las dependencias, revisando que estas sean pertinentes y atiendan lo establecido en el Manual de Marca vigente de la Alcaldía Mayor de Bogotá. La(s) fuente(s) de información utilizadas es(son) correo electrónico con nuevas necesidades de comunicación y el Plan de Comunicaciones vigente. En caso de evidenciar observaciones, desviaciones o diferencias, son informadas mediante correo electrónico o reunión con la dependencia remitente para su corrección (Evidencia reunión 2213100-FT-449). De lo contrario, se realiza la actualización del Plan de Comunicaciones Institucional (Documento Interno). Tipo: Preventivo Implementación: Manual_x000a_- 3 El procedimiento Comunicación Corporativa código 4140000-PR-368 (Actividad 6), indica que el profesional creativo del punto de encuentro de la Secretaría General, autorizado(a) por el(la) Asesor(a) de Comunicaciones de la Secretaría General, cada vez que se reciba la solicitud de campaña (Brief) realiza la verificación del contenido utilizando el formato “Verificación de Campañas 4140000-FT-1065”, comprobando que se encuentre diligenciado completamente y que la información permita crear los diseños para la campaña. La(s) fuente(s) de información utilizadas es(son) la solicitud de campañas (Brief) 4140000- FT-1048. En caso de evidenciar observaciones, desviaciones o diferencias, regresa la solicitud al interesado indicando los comentarios respectivos por medio de correo electrónico o evidencia de reunión. De lo contrario, el equipo punto de encuentro procede a realizar una reunión de tráfico para iniciar el proceso creativo de realización de los diseños de campaña. Tipo: Detectivo Implementación: Manual_x000a_- 4 El procedimiento Comunicación Corporativa código 4140000-PR-368 (Actividad 8), indica que el jefe de dependencia (o su delegado), autorizado(a) por el Manual especifico de funciones y competencias laborales, una vez recibida la propuesta de diseño de campaña (piezas, imágenes, audiovisuales, etc.) revisa este diseño teniendo en cuenta que el mismo corresponda con el objetivo de la solicitud. La(s) fuente(s) de información utilizadas es(son) la propuesta de diseño de campaña y el formato brief. En caso de evidenciar observaciones, desviaciones o diferencias, las informa para elaborar nuevamente la propuesta de diseño de campana y realizar los ajustes que correspondan, dejando constancia en la evidencia de reunión respectiva. De lo contrario, se aprueba la propuesta de diseño de campaña dejando constancia en la evidencia de reunión respectiva. Tipo: Preven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Gestión Estratégica de Comunicación e Información indica que el(la) asesor(a) del Secretario(a) General en temas de Comunicaciones, autorizado(a) por el líder de este proceso, cada vez que se identifique la materialización del riesgo, solicita a las dependencias la información para consolidar el Plan de Comunicaciones. Tipo: Correctivo Implementación: Manual_x000a_- 2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structura el Plan de Comunicaciones. Tipo: Correctivo Implementación: Manual_x000a_- 3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divulga el Plan de Comunicaciones. Tipo: Correctivo Implementación: Manual_x000a_- 4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jecuta el Plan de Comunicaciones y realizar seguimiento respectivo.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6.0479999999999999E-2"/>
    <s v="Leve (1)"/>
    <n v="0.1265625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riesgo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s v="-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Oficina Consejería de Comunicaciones"/>
    <s v="-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a_- Comunicaciones escritas._x000a_- Plan de Comunicaciones._x000a_- Estrategia de divulgación del Plan de Comunicaciones, implementada._x000a_- Campañas del Plan de Comunicaciones ejecutadas y reporte del Plan de Acción Institucional._x000a__x000a__x000a__x000a__x000a_-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Diseñar y divulgar contenidos informativos y/o periodísticos relacionados con la gestión de la Administración Distrital a través del Ecosistema Digital de la Alcaldía Mayor de Bogotá."/>
    <n v="237"/>
    <s v="EYADP-G136"/>
    <s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x v="0"/>
    <s v="Ejecución y administración de procesos"/>
    <s v="Oficina Consejería Distrital de Comunicaciones"/>
    <s v="- Falta de conocimiento de las tendencias digitales para la divulgación de información._x000a_- Débil orientación para la consulta de los documentos soporte de la gestión del proceso, mejorar su adecuación, e implementar medidas para su fácil consulta y recuperación._x000a__x000a__x000a__x000a__x000a__x000a__x000a__x000a_"/>
    <s v="- Coyunturas políticas que afectan la toma de decisiones._x000a_- La inestabilidad de la conectividad, indisponibilidad de servidores de información y vulnerabilidad en la seguridad informática. _x000a_- Fallas en las comunicaciones. 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Leve (1)"/>
    <s v="Mayor (4)"/>
    <s v="Menor (2)"/>
    <s v="Menor (2)"/>
    <s v="Lev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
    <s v="- 1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De lo contrario, se envía correo electrónico con recomendaciones remitidas al editor de contenidos para el portal y al coordinador de redes sociales. Tipo: Preventivo Implementación: Manual_x000a_-  2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 Tipo: Preventivo Implementación: Manual_x000a_- 3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 la Oficina Consejería de Comunicaciones (portal web y redes sociales), autorizado(a) por el líder de este proceso, cada vez que se identifique la materialización del riesgo, detecta y desactiva la información publicada erróneamente en las plataformas digitales. Tipo: Correctivo Implementación: Manual_x000a_- 2 El mapa de riesgos del proceso Gestión Estratégica de Comunicación e Información indica que los profesionales de la Oficina Consejería de Comunicaciones (redes sociales, editores y la Jefe de la Oficina Consejería de Comunicaciones (en caso de información sensible), autorizado(a) por el Manual Específico de Funciones y Competencias Laborales y el líder de este proceso, cada vez que se identifique la materialización del riesgo, ajusta la información y la presenta al editor para revisión. Tipo: Correctivo Implementación: Manual_x000a_- 3 El mapa de riesgos del proceso Gestión Estratégica de Comunicación e Información indica que los profesionales de la Oficina Consejería de Comunicaciones (prensa y redes sociales), autorizado(a) por el líder de este proceso, cada vez que se identifique la materialización del riesgo, publica la información en las plataformas digital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riesgo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s v="- Oficina Consejería de Comunicaciones_x000a_- Profesionales de la Oficina Consejería de Comunicaciones (portal web y redes sociales)_x000a_- Profesionales de la Oficina Consejería de Comunicaciones (redes sociales, editores)  y Jefe de la Oficina Consejería de Comunicaciones (en caso de información sensible)_x000a_- Profesionales de la Oficina Consejería de Comunicaciones (prensa y redes sociales)_x000a__x000a__x000a__x000a__x000a__x000a_- Oficina Consejería de Comunicaciones"/>
    <s v="-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_x000a_- Información desactivada de las plataformas digitales_x000a_- Información ajustada para publicación_x000a_- Información publicada nuevamente en las plataformas digitales._x000a__x000a__x000a__x000a__x000a__x000a_-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Diseñar, revisar, ejecutar y divulgar las acciones de comunicación hacia la ciudadanía.  _x000a_Fase (actividad): Diseñar y desarrollar los temas estratégicos y coyunturales de la Ciudad y su Gobierno.."/>
    <n v="226"/>
    <s v="EYADP-G125"/>
    <s v="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x v="0"/>
    <s v="Ejecución y administración de procesos"/>
    <s v="Oficina Consejería Distrital de Comunicaciones"/>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Débil orientación para la consulta de los documentos soporte de la gestión del proceso, mejorar su adecuación, e implementar medidas para su fácil consulta y recuperación.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Errores por parte de una Entidad externa al momento de diligenciar la información a divulgar en el formato FT1048 BRIEF._x000a_- Coyunturas políticas que impiden la definición de necesidades de comunicación._x000a__x000a__x000a__x000a__x000a__x000a__x000a_"/>
    <s v="- Pérdida de credibilidad._x000a_- Perdida de confianza interna en la administración._x000a_- Desconfianza en los productos desarrollados por la administración distrital._x000a_- Desinformación_x000a_- Pérdida de imagen externa._x000a_- Inconformidad de la ciudadanía con la información que se presenta de la gestión del distrito._x000a_- La administración distrital no logra comunicar de manera eficiente y localizada sus acciones de gobierno.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16. Paz, justicia e instituciones sólidas"/>
    <s v="7867 Generación de los lineamientos de comunicación del Distrito para construir ciudad y ciudadanía"/>
    <s v="Baja (2)"/>
    <n v="0.4"/>
    <s v="Leve (1)"/>
    <s v="Mayor (4)"/>
    <s v="Leve (1)"/>
    <s v="Leve (1)"/>
    <s v="Moderado (3)"/>
    <s v="Mayor (4)"/>
    <s v="Mayor (4)"/>
    <n v="0.8"/>
    <s v="Alto"/>
    <s v="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
    <s v="- 1 El procedimiento 4140000-PR-369 Comunicación hacia la Ciudadanía (Actividad 3), indica que el(la) profesional del equipo Agencia en Casa, autorizado(a) por el (la) Jefe Oficina Consejería de Comunicaciones, cada vez que se reciba la solicitud de campañas (Brief) 4140000-FT-1048 verifica que se encuentre diligenciado completamente y que la información permita crear los diseños para la campaña, utilizando el formato denominado “Verificación de Campañas 4140000-FT-1065”. La(s) fuente(s) de información utilizadas es(son) el contenido de la solicitud de la campaña a través del formato (Brief) diligenciado 4140000-FT-1048. En caso de evidenciar observaciones, desviaciones o diferencias, se requiere por correo electrónico o en reunión al solicitante para aclarar su solicitud. De lo contrario, envía correo electrónico de aceptación a la solicitud de campaña y gestiona visto bueno por parte del (la) Jefe de la Oficina Consejería de Comunicaciones en el formato No 4140000-FT-1065. Tipo: Preventivo Implementación: Manual_x000a_- 2 El procedimiento 4140000-PR-369 Comunicación hacia la Ciudadanía (Actividad 5), indica que el(la) profesional que lidera el equipo interno Agencia en Casa de la Oficina Consejería de Comunicaciones, autorizado(a) por el(la) Jefe Oficina Consejería de Comunicaciones, una vez recibida la propuesta de diseño de campaña verifica que la misma se ajuste a los requerimientos plasmados en el formato Brief, así como la aplicación de los parámetros establecidos en el Manual de Marca vigente, utilizando el formato de verificación de campañas 4140000-FT- 1065. La(s) fuente(s) de información utilizadas es(son) la solicitud de campañas Brief y el Manual de Marca vigente. En caso de evidenciar observaciones, desviaciones o diferencias, remite correo electrónico o registra en la evidencia de reunión las observaciones de la propuesta de diseño de campaña. De lo contrario, envía correo electrónico o registra en la evidencia de reunión la aprobación de la propuesta de diseño de campaña. Tipo: Preventivo Implementación: Manual_x000a_- 3 El procedimiento 4140000-PR-369 Comunicación hacia la Ciudadanía (Actividad 6), indica que el (la) Jefe de la Oficina Consejería de Comunicaciones, autorizado(a) por el Manual de Funciones, una vez recibida la propuesta de campaña revisa que la misma cumpla con el objetivo de la campaña y en general con lo registrado en el formato Brief, así como la aplicación de los parámetros establecidos en el Manual de Marca vigente. La(s) fuente(s) de información utilizadas es(son) la(s) propuesta(s) de diseño de campaña y la solicitud de campañas Brief. En caso de evidenciar observaciones, desviaciones o diferencias, informa por correo electrónico o en reunión al (los) profesional(es) de agencia en casa, las observaciones y ajustes que se deben realizar. De lo contrario, envía correo electrónico o registra en evidencia de reunión la aprobación del diseño de campaña. Tipo: Preventivo Implementación: Manual_x000a_-  4 El procedimiento 4140000-PR-369 Comunicación hacia la Ciudadanía (Actividad 8), indica que el (la) Jefe de la Oficina Consejería de Comunicaciones, autorizado(a) por el Manual de Funciones, una vez recibidas las piezas producidas las revisa teniendo en cuenta la pertinencia y coherencia con el objetivo de la campaña y que las mismas respondan a la necesidad de comunicación registrada en el formato Brief, así como la aplicación de los parámetros establecidos en el Manual de Marca vigente. La(s) fuente(s) de información utilizadas es(son) las piezas comunicacionales producidas y la solicitud de campañas Brief. En caso de evidenciar observaciones, desviaciones o diferencias, se informa a los profesionales de los equipos de Agencia en Casa y Audiovisuales por correo electrónico o se registra en evidencia de reunión las observaciones para realizar los ajustes pertinentes. De lo contrario, se remite correo electrónico o se registra en evidencia de reunión la aprobación de las piezas producidas para divulgación. Tipo: Preventivo Implementación: Manual_x000a_-  5 El procedimiento 4140000-PR-369 Comunicación hacia la Ciudadanía (Actividad 10), indica que la (el) Jefe (a) de la Oficina Consejería de Comunicaciones y los profesionales del equipo administrativo de la Oficina Consejería de Comunicaciones, autorizado(a) por el Manual especifico de funciones y competencias laborales, durante el último trimestre de la vigencia verifican a través del reporte de la central de medios y/o de mediciones de opinión pública, que las acciones de comunicación priorizadas por la administración lleguen de manera localizada y de acuerdo a las necesidades y/o intereses del ciudadano, identificando el alcance de las mismas. La(s) fuente(s) de información utilizadas es(son) reporte de la central de medios y/o de mediciones de opinión pública. En caso de evidenciar observaciones, desviaciones o diferencias, se establecen las acciones que permitan fortalecer la identificación y comprensión de mensajes de interés para el ciudadano (Evidencia de reunión 2213100- FT-449 e informe de análisis). De lo contrario, se mantiene la misma estrategia de divulgación que ha evidenciado resultados positivos (Evidencia de reunión 2213100- FT-449 e informe de análisis).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y el líder de este proceso, cada vez que se identifique la materialización del riesgo, detecta y detiene la divulgación de la campaña o pieza comunicacional. Tipo: Correctivo Implementación: Manual_x000a_- 2 El mapa de riesgos del proceso Gestión Estratégica de Comunicación e Información indica que el (la) solicitante de la campaña o pieza comunicacional y los profesionales de la Oficina Consejería de Comunicaciones (Agencia en casa y audiovisual), autorizado(a) por el líder de este proceso, cada vez que se identifique la materialización del riesgo, ajusta el contenido de la campaña o pieza comunicacional y presenta al equipo de agencia en casa para revisión. Tipo: Correctivo Implementación: Manual_x000a_- 3 El mapa de riesgos del proceso Gestión Estratégica de Comunicación e Información indica que el (la) Jefe de la Oficina Consejería de Comunicaciones y los profesionales de la Oficina Consejería de Comunicaciones , autorizado(a) por el Manual Específico de Funciones y Competencias Laborales y el líder de este proceso, cada vez que se identifique la materialización del riesgo, divulga la campaña o pieza comunicacional ajustad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6287999999999994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riesgo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s v="- Oficina Consejería de Comunicaciones_x000a_- Jefe Oficina Consejería de Comunicaciones_x000a_- Solicitante de la campaña y profesionales de la Oficina Consejería de Comunicaciones (Agencia en casa y audiovisual)_x000a_- Profesionales y Jefe de la Oficina Consejería de Comunicaciones_x000a__x000a__x000a__x000a__x000a__x000a_- Oficina Consejería de Comunicaciones"/>
    <s v="- Reporte de monitoreo indicando la materialización del riesg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_x000a_- Campaña o pieza comunicacional detenida._x000a_- Información de la campaña o pieza comunicacional ajustada para divulgación_x000a_- Campaña o pieza comunicacional ajustada y divulgada._x000a__x000a__x000a__x000a__x000a__x000a_- Riesg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Adelantar las actividades necesarias para la publicación de información en los portales y micrositios web de la Secretaría General."/>
    <n v="227"/>
    <s v="EYADP-G126"/>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x v="0"/>
    <s v="Ejecución y administración de procesos"/>
    <s v="Oficina Consejería Distrital de Comunicaciones"/>
    <s v="- Desconocimiento del esquema de publicación de información._x000a_- No se publica adecuadamente la información en la plataforma_x000a_- El esquema de publicación de información se encuentra desactualizado._x000a_- La plataforma que aloja la información presenta fallas técnicas._x000a_- Desarticulación de las dependencias para la definición, aplicación y seguimiento al esquema de publicación.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Hallazgos por parte de un ente de control_x000a_- Posible incumplimiento de la Ley de Transparencia 1712 de 2014_x000a_- Disminución de la interacción de la ciudadanía con el sitio web._x000a__x000a__x000a__x000a__x000a__x000a_"/>
    <s v="3. Consolidar una gestión pública eficiente, a través del desarrollo de capacidades institucionales, para contribuir a la generación de valor público."/>
    <s v="- Consulta del Registro Distrital (Consulta)_x000a_- Publicación de actos o documentos administrativos en el Registro Distrital (Trámite)_x000a_"/>
    <s v="- Procesos misionales y estratégicos misionales en el Sistema de Gestión de Calidad_x000a__x000a__x000a__x000a_"/>
    <s v="Sin asociación"/>
    <s v="No aplica"/>
    <s v="Media (3)"/>
    <n v="0.6"/>
    <s v="Leve (1)"/>
    <s v="Moderado (3)"/>
    <s v="Moderado (3)"/>
    <s v="Moderado (3)"/>
    <s v="Moderado (3)"/>
    <s v="Moderado (3)"/>
    <s v="Moderado (3)"/>
    <n v="0.6"/>
    <s v="Moderado"/>
    <s v="El proceso estima que el riesgo se ubica en una zona moderada, debido a que la frecuencia con la que se realizó la actividad clave asociada al riesgo se presentó 11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De lo contrario, Correo electrónico con la Información a publicar, actualizar o desactivar con observaciones y el Formato No 4204000-FT-1025. Tipo: Preventivo Implementación: Manual_x000a_- 2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De lo contrario, el correo electrónico de aceptación u observaciones. Tipo: Preventivo Implementación: Manual_x000a_- 3 El procedimiento Publicación de información en los portales y micrositios web de la secretaría general PR-359 indica que equipo de monitoreo del botón de transparencia conformado por profesionales de las Oficinas de Planeación, de Tecnologías de la Información y las Comunicaciones y de la Consejería de Comunicaciones, autorizado(a) por Jefes de Dependencia, mensualmente verifican aleatoriamente que las publicaciones realizadas se encuentren según lo dispuesto en el esquema de publicación y que las evidencias alojadas en la carpeta compartida correspondan a lo publicado en los portales web o micrositios. La(s) fuente(s) de información utilizadas es(son) portales web o micrositios de la Secretaría General, el control de contenidos y el esquema de publicación. En caso de evidenciar observaciones, desviaciones o diferencias, se informa mediante correo a las dependencias responsables de divulgar la información. De lo contrario, cuadros de seguimiento a las publicaciones diligenciado con observaciones o cumplimiento y/o correo electrónico si aplic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la) servidor responsable de la información de la dependencia, autorizado(a) por el líder de este proceso, cada vez que se identifique la materialización del riesgo, publica la información para consulta en los portales y micrositios web de la Secretaría General. Tipo: Correctivo Implementación: Manual_x000a_- 2 El mapa de riesgos del proceso Gestión Estratégica de Comunicación e Información indica que los profesionales de las oficinas de Planeación, de tecnologías de la información y las comunicaciones y de la Consejería de Comunicaciones, autorizado(a) por el líder de este proceso, cada vez que se identifique la materialización del riesgo, monitorean el esquema de publicación y generan alertas y recomendaciones para evitar que se presente nuevamente el incumplimiento de la public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riesgo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s v="- Oficina Consejería de Comunicaciones_x000a_- El(la) servidor responsable de la información de la dependencia_x000a_- Los profesionales de las oficinas de Planeación, de tecnologías de la información y las comunicaciones y de la Consejería de Comunicaciones_x0009__x000a__x000a__x000a__x000a__x000a__x000a__x000a_- Oficina Consejería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a_- Formatos 1025 de publicación, actualización y desactivación de información._x000a_- Correos electrónicos de alerta y recomendaciones y esquema de publicación_x000a__x000a__x000a__x000a__x000a__x000a__x000a_-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actualizado."/>
    <d v="2023-12-01T00:00:00"/>
    <s v="_x000a_Análisis antes de controles_x000a_Establecimiento de controles_x000a_Evaluación de controles_x000a_"/>
    <s v="Se actualiza el número de veces que se realiza la actividad clave asociada al riesgo (probabilidad)._x000a_Se actualizaron los controles frente al riesgo._x000a_Se ajusta la valoración residual"/>
    <m/>
    <m/>
    <m/>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Diseñar y emitir lineamientos en materia de comunicación pública._x000a_Fase(propósito): Lograr que la comunicación pública distrital se dirija hacia el mismo objetivo y visión de ciudad, reconociendo y abordando las necesidades de la ciudadanía y generando confianza para incentivar su participación en la construcción de Ciudad."/>
    <n v="228"/>
    <s v="EYADP-G127"/>
    <s v="Posibilidad de afectación económica (o presupuestal) por incumplimiento en la generación de lineamientos distritales en materia de comunicación pública, debido a debilidades en la definición, alcance y formalización de los mismos hacia las entidades distritales. "/>
    <x v="0"/>
    <s v="Ejecución y administración de procesos"/>
    <s v="Oficina Consejería Distrital de Comunicaciones"/>
    <s v="- Reproceso en las actividades de las distintas áreas y malgaste administrativo lo que perjudica los tiempos de entrega _x000a_- Entrega de la información de una manera inadecuada a la ciudadanía_x000a_- Deficiencias en la información entregada a las distintas áreas, lo que generaría una mala comunicación._x000a__x000a_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67 Generación de los lineamientos de comunicación del Distrito para construir ciudad y ciudadanía"/>
    <s v="Muy baja (1)"/>
    <n v="0.2"/>
    <s v="Leve (1)"/>
    <s v="Moderado (3)"/>
    <s v="Moderado (3)"/>
    <s v="Moderado (3)"/>
    <s v="Menor (2)"/>
    <s v="Menor (2)"/>
    <s v="Moderado (3)"/>
    <n v="0.6"/>
    <s v="Moderado"/>
    <s v="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n l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De lo contrario, documentos de obligatorio cumplimiento expedidos (Directivas, Circulares, Resoluciones, entre otros) o la solicitud escrita de oficialización de los lineamientos definid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identifica los lineamientos en materia de comunicación pública definidos por la dependencia, que no están soportados con documentos de obligatorio cumplimiento. Tipo: Correctivo Implementación: Manual_x000a_- 2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genera y divulga el documento de obligatorio cumplimiento que socialice el (los) lineamiento(s) en materia de comunicación pública.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_x000a__x000a__x000a__x000a__x000a__x000a_- Actualizar el riesgo Posibilidad de afectación económica (o presupuestal) por incumplimiento en la generación de lineamientos distritales en materia de comunicación pública, debido a debilidades en la definición, alcance y formalización de los mismos hacia las entidades distritales. "/>
    <s v="- Oficina Consejería de Comunicaciones_x000a_- Jefe Oficina Consejería de Comunicaciones_x000a_- Jefe Oficina Consejería de Comunicaciones_x000a__x000a__x000a__x000a__x000a__x000a__x000a_- Oficina Consejería de Comunicaciones"/>
    <s v="-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_x000a_- Comunicaciones escritas o digitales que evidencien la verificación, solicitud y/o expedición de los documentos de obligatorio cumplimiento._x000a_- Documentos de obligatorio cumplimiento (actas, resoluciones, circulares)_x000a__x000a__x000a__x000a__x000a__x000a__x000a_- Riesgo de Posibilidad de afectación económica (o presupuestal) por incumplimiento en la generación de lineamientos distritales en materia de comunicación pública, debido a debilidades en la definición, alcance y formalización de los mismos hacia las entidades distritales. ,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Diseñar y emitir lineamientos en materia de comunicación pública._x000a_Fase (componente): Documentos de lineamientos técnicos."/>
    <n v="229"/>
    <s v="EYADP-G128"/>
    <s v="Posibilidad de afectación reputacional por falta de adherencia de las entidades del Distrito para la aplicación de lineamientos de comunicación pública, debido a inadecuado acompañamiento y seguimiento a las campañas y/o acciones de comunicación que ellas desarrollan."/>
    <x v="0"/>
    <s v="Ejecución y administración de procesos"/>
    <s v="Oficina Consejería Distrital de Comunicaciones"/>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67 Generación de los lineamientos de comunicación del Distrito para construir ciudad y ciudadanía"/>
    <s v="Baja (2)"/>
    <n v="0.4"/>
    <s v="Leve (1)"/>
    <s v="Mayor (4)"/>
    <s v="Moderado (3)"/>
    <s v="Moderado (3)"/>
    <s v="Menor (2)"/>
    <s v="Menor (2)"/>
    <s v="Mayor (4)"/>
    <n v="0.8"/>
    <s v="Alto"/>
    <s v="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
    <s v="- 1 En la “Guía: Pautas para la elaboración o actualización, divulgación y evaluación de lineamientos Distritales”, indica que La (el) Jefe de la Oficina Consejería de Comunicaciones, autorizado(a) por  el Manual especifico de funciones y competencias laborales, a demanda de acuerdo con las solicitudes que llegan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profesional de Agencia en casa de la Consejería de Comunicaciones.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s. Tipo: Preventivo Implementación: Manual_x000a_- 2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 Tipo: Preventivo Implementación: Manual_x000a_- 3 En l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remite una comunicación dirigida a la dependencia o entidad solicitando los ajustes necesarios para cumplir con lo indicado en los lineamientos de comunicación pública establecidos. Tipo: Correctivo Implementación: Manual_x000a_- 2 El mapa de riesgos del proceso Gestión Estratégica de Comunicación e Información indica que el (la) profesional de la Oficina Consejería de Comunicaciones (agencia en casa), autorizado(a) por el líder de este proceso, cada vez que se identifique la materialización del riesgo, orienta a las entidades distritales en el ajuste de las observaciones realizadas y en la aplicabilidad de los lineamientos de comunicación pública. Tipo: Correctivo Implementación: Manual_x000a_- 3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identifica que los ajustes solicitados cumplan con lo establecido en los lineamiento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_x000a_- Remitir una comunicación dirigida a la dependencia o entidad solicitando los ajustes necesarios para cumplir con lo indicado en los lineamientos de comunicación pública establecidos._x0009__x0009_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_x000a_- Actualizar el riesgo Posibilidad de afectación reputacional por falta de adherencia de las entidades del Distrito para la aplicación de lineamientos de comunicación pública, debido a inadecuado acompañamiento y seguimiento a las campañas y/o acciones de comunicación que ellas desarrollan."/>
    <s v="- Oficina Consejería de Comunicaciones_x000a_- el (la) Jefe de la Oficina Consejería de Comunicaciones_x000a_- el (la) profesional de la Oficina Consejería de Comunicaciones (agencia en casa)_x000a_- el (la) Jefe de la Oficina Consejería de Comunicaciones_x000a__x000a__x000a__x000a__x000a__x000a_- Oficina Consejería de Comunicaciones"/>
    <s v="-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_x000a_- Oficios, Correos electrónicos con observaciones solicitando los ajustes necesarios para cumplir con lo indicado en los lineamientos establecidos_x000a_- Evidencias de reunión, correos electrónicos_x000a_- Oficios, Correos electrónicos con aprobaciones o vistos buenos._x000a__x000a__x000a__x000a__x000a__x000a_-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 actualizado."/>
    <d v="2023-12-01T00:00:00"/>
    <s v="Identificación del riesgo_x000a_Análisis antes de controles_x000a_Establecimiento de controles_x000a_Evaluación de controles_x000a_Tratamiento del riesgo"/>
    <s v="Se actualiza el número de veces que se realiza la actividad clave asociada al riesgo (probabilidad)._x000a_Se actualizaron los controles frente al riesgo._x000a_Se ajusta la valoración residual"/>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233"/>
    <s v="EYADP-G132"/>
    <s v="Posibilidad de afectación reputacional por hallazgos y sanciones impuestas por órganos de control, debido a errores (fallas o deficiencias) en el registro adecuado y oportuno de los hechos económicos de la entidad "/>
    <x v="0"/>
    <s v="Ejecución y administración de procesos"/>
    <s v="Subdirección Financiera"/>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No aplica"/>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de Gestión Contable 2211400-PR-026 indica que el Profesional de la Subdirección Financiera, autorizado(a) por el Subdirector Financiero, mensualmente Valida la conciliación de los saldos contables de acuerdo con: a. La información de la Secretaría de Hacienda Distrital - Dirección Distrital de Tesorería b. Nómina y aportes patronales c. Almacén d. Facturación e. Cuentas de orden - Presupuesto f. Recursos Entregados en Administración 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 Tipo: Correctivo Implementación: Manual_x000a_- 2 El mapa de riesgos del proceso de Gestión Financiera indica que el profesional especializado, autorizado(a) por el líder de este proceso, cada vez que se identifique la materialización del riesgo genera los reportes que reflejen los ajustes. Tipo: Correctivo Implementación: Manual_x000a_- 3 El mapa de riesgos del proceso de Gestión Financiera indica que el profesional especializado, autorizado(a) por el líder de este proceso, cada vez que se identifique la materialización del riesgo analiza el grado de impacto del error presentado y prepara informe al líder del proceso para toma de decision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0559999999999984E-2"/>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Analizar el grado de impacto del error presentado y prepara informe al líder del proceso  para toma de decisiones_x000a_- Realizar los ajustes en los sistemas de información correspondientes._x000a_- Generar los reportes que reflejen los ajustes._x000a__x000a__x000a__x000a__x000a__x000a_- Actualizar el riesgo Posibilidad de afectación reputacional por hallazgos y sanciones impuestas por órganos de control, debido a errores (fallas o deficiencias) en el registro adecuado y oportuno de los hechos económicos de la entidad "/>
    <s v="- Subdirección Financiera_x000a_- Subdirector Financiero - Profesional Especializado (Contador)_x000a_- Profesional Especializado_x000a_- Profesional Especializado_x000a__x000a__x000a__x000a__x000a__x000a_- Subdirección Financiera"/>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Riesgo de Posibilidad de afectación reputacional por hallazgos y sanciones impuestas por órganos de control, debido a errores (fallas o deficiencias) en el registro adecuado y oportuno de los hechos económicos de la entidad , actualizado."/>
    <d v="2023-12-01T00:00:00"/>
    <s v="_x000a__x000a_Establecimiento de controles_x000a__x000a_"/>
    <s v="Se actualizan los controles preventivos y detectivos frente al riesgo."/>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234"/>
    <s v="EYADP-G133"/>
    <s v="Posibilidad de afectación reputacional por hallazgos y sanciones impuestas por órganos de control  y la secretaria distrital de hacienda, debido a incumplimiento parcial de compromisos en la presentación de Estados Financieros "/>
    <x v="0"/>
    <s v="Ejecución y administración de procesos"/>
    <s v="Subdirección Financiera"/>
    <s v="- Los funcionarios no son conscientes de la presentación de los estados financieros de la Entidad a la Secretaría Distrital de Hacienda._x000a_- No socializar a  las dependencias la importancia de la entrega oportuna de la información financiera_x000a_- La entrega no oportuna de la información financiera por parte de las dependencias_x000a_- No verificar la oportunidad y la calidad de la entrega de la información financiera por parte de las dependencias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No aplica"/>
    <s v="Baja (2)"/>
    <n v="0.4"/>
    <s v="Leve (1)"/>
    <s v="Mayor (4)"/>
    <s v="Mayor (4)"/>
    <s v="Leve (1)"/>
    <s v="Moderado (3)"/>
    <s v="Mayor (4)"/>
    <s v="Mayor (4)"/>
    <n v="0.8"/>
    <s v="Alto"/>
    <s v="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de aprobación de la información financiera recibida por parte de las dependencias. Tipo: Preventivo Implementación: Manual_x000a_- 3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contador da Vo. Bo. al Balance prueba. Tipo: Preventivo Implementación: Manual_x000a_- 4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Tipo: Preventivo Implementación: Manual_x000a_- 5 El procedimiento de Gestión Contable 2211400-PR-025 indica que el Profesional Especializado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specializado envía correo electrónico manifestando la conformidad de la información entregada por las dependencias. Tipo: Detectivo Implementación: Manual_x000a_- 6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profesional especializado - contador(a), autorizado(a) por el líder de este proceso, cada vez que se identifique la materialización del riesgo analiza la situación presentada y busca alternativas con la Secretaría Distrital de Hacienda. Tipo: Correctivo Implementación: Manual_x000a_- 2 El mapa de riesgos del proceso de Gestión Financiera indica que el profesional especializado - contador(a), autorizado(a) por el líder de este proceso, cada vez que se identifique la materialización del riesgo presenta los estados financieros ante la Secretaría Distrital de Hacienda de manera extemporánea. Tipo: Correctivo Implementación: Manual_x000a_- 3 El mapa de riesgos del proceso de Gestión Financiera indica que el profesional especializado - contador(a), autorizado(a) por el líder de este proceso, cada vez que se identifique la materialización del riesgo establece un cronograma para controlar el cumplimiento de las etapas de consolidación, registro, suscripción y reporte a fin de evitar la ocurrencia del incumpl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 Establecer un cronograma para controlar el cumplimiento de las etapas de consolidación, registro, suscripción y reporte a fin de evitar la ocurrencia del incumplimiento_x000a__x000a__x000a__x000a__x000a__x000a_- Actualizar el riesgo Posibilidad de afectación reputacional por  hallazgos y sanciones impuestas por órganos de control  y la secretaria distrital de hacienda, debido a incumplimiento parcial de compromisos en la presentación de Estados Financieros "/>
    <s v="- Subdirección Financiera_x000a_- Subdirector Financiero - Profesional Especializado (Contador)_x000a_- Subdirector Financiero - Profesional Especializado (Contador)_x000a_- Subdirector Financiero - Profesional Especializado (Contador)_x000a__x000a__x000a__x000a__x000a__x000a_- Subdirección Financiera"/>
    <s v="-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_x000a_- Solución conjunta con la Secretaría Distrital de Hacienda_x000a_- Estados Financieros presentados_x000a_- Cronograma  con las etapas de la consolidación, registro, suscripción y reporte_x000a__x000a__x000a__x000a__x000a__x000a_- Riesgo de Posibilidad de afectación reputacional por  hallazgos y sanciones impuestas por órganos de control  y la secretaria distrital de hacienda, debido a incumplimiento parcial de compromisos en la presentación de Estados Financieros , actualizado."/>
    <d v="2023-12-01T00:00:00"/>
    <s v="_x000a__x000a_Establecimiento de controles_x000a__x000a_"/>
    <s v="Se actualizan los controles preventivos y detectivos frente al riesgo."/>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estionar los certificados de registro presupuestal (CRP)_x000a_Expedir certificados de disponibilidad presupuestal (CDP)"/>
    <n v="235"/>
    <s v="EYADP-G134"/>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s v="Subdirección Financiera"/>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No aplica"/>
    <s v="Alta (4)"/>
    <n v="0.8"/>
    <s v="Leve (1)"/>
    <s v="Leve (1)"/>
    <s v="Menor (2)"/>
    <s v="Moderado (3)"/>
    <s v="Leve (1)"/>
    <s v="Leve (1)"/>
    <s v="Moderado (3)"/>
    <n v="0.6"/>
    <s v="Alto"/>
    <s v="El proceso estima que el riesgo se ubica en Alto, debido a que la frecuencia con la que se realizó la actividad clave asociada al riesgo se presentó 3988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Tipo: Preventivo Implementación: Manual_x000a_-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 Tipo: Preventivo Implementación: Manual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 a) Objeto b) Valor c) Rubro d) Concepto de gasto a afectar 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 Tipo: Detectivo Implementación: Manual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 1. Para el caso de nómina y aportes patronales, anexa la Relación de Autorización (RA) junto con las liquidaciones que arroja el Sistema de Autoliquidación de Nómina –PERNO 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 3. En el caso de resoluciones, estas deben enviarse debidamente numeradas, firmadas y con todos los documentos de soporte 4. En el caso de contratos y convenios, debe entregarse copia de los mismos posterior a la numeración, fechado y firma de los intervinientes Adicionalmente, se revisa en la solicitud: 1. El valor 2. El rubro a afectar 3. El proyecto correspondiente al rubro 4. Coherencia con los soportes anexos 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 Tipo: Preventivo Implementación: Manual_x000a_- 5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 Tipo: Detectivo Implementación: Manual_x000a_- 6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Preventivo_x000a_- Detectivo_x000a_- Detectivo_x000a__x000a__x000a__x000a__x000a__x000a__x000a__x000a__x000a__x000a__x000a__x000a__x000a__x000a_"/>
    <s v="25%_x000a_25%_x000a_1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40%_x000a_30%_x000a_30%_x000a__x000a__x000a_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 Tipo: Correctivo Implementación: Manual_x000a_- 2 El mapa de riesgos del proceso de Gestión Financiera indica que el profesional , autorizado(a) por el líder de este proceso, cada vez que se identifique la materialización del riesgo, anula, sustituye, cancela el certificado de CDP.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9270400000000001E-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riesgo Posibilidad de afectación reputacional por  hallazgos y sanciones impuestas por órganos de control, debido a errores (fallas o deficiencias) al gestionar los Certificados de Disponibilidad Presupuestal y de Registro Presupuestal"/>
    <s v="- Subdirección Financiera_x000a_- Subdirector Financiero - Profesional Universitario - Técnico Operativo_x000a_- Subdirector Financiero - Profesional Universitario - Técnico Operativo_x000a__x000a__x000a__x000a__x000a__x000a__x000a_- Subdirección Financiera"/>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Riesgo de Posibilidad de afectación reputacional por  hallazgos y sanciones impuestas por órganos de control, debido a errores (fallas o deficiencias) al gestionar los Certificados de Disponibilidad Presupuestal y de Registro Presupuestal, actualizado."/>
    <d v="2023-12-01T00:00:00"/>
    <s v="_x000a__x000a_Establecimiento de controles_x000a__x000a_"/>
    <s v="Se actualiza el número de veces que se realiza la actividad clave asociada al riesgo (probabilidad)._x000a_Se actualizan los controles preventivos y detectivos frente al riesgo."/>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Desarrollar adecuada y oportunamente el trámite financiero para cumplir con las obligaciones que afectan el presupuesto de la entidad y que se originan en desarrollo de las actividades propias de la Secretaría General"/>
    <n v="236"/>
    <s v="EYADP-G135"/>
    <s v="Posibilidad de afectación económica (o presupuestal) por sanción moratoria o pago de  intereses, debido a errores (fallas o deficiencias) en el pago oportuno de las obligaciones adquiridas por la Secretaria General            "/>
    <x v="0"/>
    <s v="Ejecución y administración de procesos"/>
    <s v="Subdirección Financiera"/>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7. Mejorar la oportunidad en la ejecución de los recursos, a través del fortalecimiento de una cultura financiera, para lograr una gestión pública efectiva."/>
    <s v="- -- Ningún trámite y/o procedimiento administrativo_x000a__x000a_"/>
    <s v="- Todos los procesos en el Sistema de Gestión de Calidad_x000a__x000a__x000a__x000a_"/>
    <s v="Sin asociación"/>
    <s v="No aplica"/>
    <s v="Muy alta (5)"/>
    <n v="1"/>
    <s v="Leve (1)"/>
    <s v="Leve (1)"/>
    <s v="Menor (2)"/>
    <s v="Leve (1)"/>
    <s v="Leve (1)"/>
    <s v="Menor (2)"/>
    <s v="Menor (2)"/>
    <n v="0.4"/>
    <s v="Alto"/>
    <s v="El proceso estima que el riesgo se ubica en Alto, debido a que la frecuencia con la que se realizó la actividad clave asociada al riesgo se presentó 7949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Tipo: Preventivo Implementación: Manual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 Tipo: Preventivo Implementación: Manual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 4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 Tipo: Correctivo Implementación: Manu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r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riesgo Posibilidad de afectación económica (o presupuestal) por sanción moratoria o pago de  intereses, debido a errores (fallas o deficiencias) en el pago oportuno de las obligaciones adquiridas por la Secretaria General            "/>
    <s v="- Subdirección Financiera_x000a_- Subdirector Financiero - Equipo de trabajo del proceso_x000a_- Subdirector Financiero - Equipo de trabajo del proceso_x000a__x000a__x000a__x000a__x000a__x000a__x000a_- Subdirección Financiera"/>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Riesgo de Posibilidad de afectación económica (o presupuestal) por sanción moratoria o pago de  intereses, debido a errores (fallas o deficiencias) en el pago oportuno de las obligaciones adquiridas por la Secretaria General            , actualizado."/>
    <d v="2023-12-01T00:00:00"/>
    <s v="_x000a_Análisis antes de controles_x000a_Establecimiento de controles_x000a__x000a_"/>
    <s v="Se actualiza el número de veces que se realiza la actividad clave asociada al riesgo (probabilidad)._x000a_Se actualizan los controles preventivos y detectivos frente al riesgo."/>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ía General, de conformidad con las normas vigentes."/>
    <n v="204"/>
    <s v="EYADP-C014"/>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s v="Subdirección Financiera"/>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Contratación_x000a_- Procesos de control en el Sistema de Gestión de Calidad_x000a__x000a_"/>
    <s v="Sin asociación"/>
    <s v="No aplica"/>
    <s v="Muy baja (1)"/>
    <n v="0.2"/>
    <s v="Leve (1)"/>
    <s v="Moderado (3)"/>
    <s v="Mayor (4)"/>
    <s v="Moderado (3)"/>
    <s v="Menor (2)"/>
    <s v="Moderado (3)"/>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Tipo: Preventivo Implementación: Manual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Tipo: Preventivo Implementación: Manual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 4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Solicita ante la Tesorería Distrital la liquidación de los valores no descontados, intereses de mora y sanción (si hay lugar) correspondientes. Tipo: Correctivo Implementación: Manual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 Tipo: Correctivo Implementación: Manual_x000a_- 3 El mapa de riesgos del proceso de Gestión Financiera indica que el equipo operativo del proceso de Gestión Financiera, autorizado(a) por subdirector financiero, cada vez que se identifique la materialización del riesgo Realizar la consignación de los valores pendientes y remitir al expediente de contratación. Tipo: Correctivo Implementación: Manual_x000a_- 4 El mapa de riesgos del proceso de Gestión Financiera indica que el equipo operativo del proceso de Gestión Financiera, autorizado(a) por subdirector financiero, cada vez que se identifique la materialización del riesgo Realizar el registro contable de los reintegros.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3.5279999999999999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sarrollar conciliación automática de los saldos entre el sistema PERNO VS Sistema Contable LIMAY_x000a__x000a__x000a__x000a__x000a__x000a__x000a__x000a__x000a__x000a__x000a__x000a__x000a__x000a__x000a__x000a__x000a__x000a__x000a_"/>
    <s v="- Subdirector Financiero_x000a__x000a__x000a__x000a__x000a__x000a__x000a__x000a__x000a__x000a__x000a__x000a__x000a__x000a__x000a__x000a__x000a__x000a__x000a_"/>
    <s v="_x000a__x000a__x000a__x000a__x000a__x000a__x000a_PA240-025"/>
    <s v="_x000a__x000a__x000a__x000a__x000a__x000a__x000a_939"/>
    <s v="_x000a_'01/04/2024_x000a__x000a__x000a__x000a__x000a__x000a__x000a__x000a__x000a__x000a__x000a__x000a__x000a__x000a__x000a__x000a__x000a__x000a__x000a_"/>
    <s v="_x000a_'31/10/2024_x000a__x000a__x000a__x000a__x000a__x000a__x000a__x000a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riesgo Posibilidad de afectación reputacional por hallazgos y sanciones impuestas por órganos de control, debido a realizar cobros indebidos en el pago de las cuentas de cobro, no realizar descuentos o pagar valores superiores en beneficio propio o de un tercero a que no hay lugar  "/>
    <s v="- Subdirección Financiera_x000a_- Subdirector Financiero_x000a_- Subdirector Financiero_x000a_- Subdirector Financiero_x000a_- Profesional de la Subdirección Financiera_x000a__x000a__x000a__x000a__x000a_- Subdirección Financiera"/>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Riesg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 actualizado."/>
    <d v="2023-12-01T00:00:00"/>
    <s v="_x000a__x000a_Establecimiento de controles_x000a__x000a_Tratamiento del riesgo"/>
    <s v="Se actualizan los controles preventivos y detectivos frente al riesgo._x000a_Se define la propuesta de acción de tratamiento a 2024."/>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e elaborar y presentar los estados financieros."/>
    <n v="205"/>
    <s v="EYADP-C015"/>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s v="Subdirección Financiera"/>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Gestión de Recursos Físicos_x000a_- Gestión Estratégica de Talento Humano_x000a_- Contratación_x000a_"/>
    <s v="Sin asociación"/>
    <s v="No aplica"/>
    <s v="Muy baja (1)"/>
    <n v="0.2"/>
    <s v="Moderado (3)"/>
    <s v="Menor (2)"/>
    <s v="Mayor (4)"/>
    <s v="Moderado (3)"/>
    <s v="Menor (2)"/>
    <s v="Menor (2)"/>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Efectuar la conciliación de las CXP entre el sistema contable (LIMAY) y el sistema de información presupuestal  (Bogdata) previo al término del reporte _x000a__x000a__x000a__x000a__x000a__x000a__x000a__x000a__x000a__x000a__x000a__x000a__x000a__x000a__x000a__x000a__x000a__x000a__x000a_"/>
    <s v="- Subdirector Financiero_x000a__x000a__x000a__x000a__x000a__x000a__x000a__x000a__x000a__x000a__x000a__x000a__x000a__x000a__x000a__x000a__x000a__x000a__x000a_"/>
    <s v="_x000a__x000a__x000a__x000a__x000a_PA240-026"/>
    <s v="_x000a__x000a__x000a__x000a__x000a__x000a_940"/>
    <s v="01/02/2024_x000a__x000a__x000a__x000a__x000a__x000a__x000a__x000a__x000a__x000a__x000a__x000a__x000a__x000a__x000a__x000a__x000a__x000a__x000a_"/>
    <s v="29/02/2024_x000a__x000a__x000a__x000a__x000a__x000a__x000a__x000a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riesgo Posibilidad de afectación reputacional por  hallazgos y sanciones impuestas por órganos de control, debido a uso indebido de información privilegiada para el inadecuado registro de los hechos económicos, con el fin de obtener beneficios propios o de terceros  "/>
    <s v="- Subdirección Financiera_x000a_- Profesional de la Subdirección Financiera_x000a_- Profesional de la Subdirección Financiera_x000a__x000a__x000a__x000a__x000a__x000a__x000a_- Subdirección Financiera"/>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Riesgo de Posibilidad de afectación reputacional por  hallazgos y sanciones impuestas por órganos de control, debido a uso indebido de información privilegiada para el inadecuado registro de los hechos económicos, con el fin de obtener beneficios propios o de terceros  , actualizado."/>
    <d v="2023-12-01T00:00:00"/>
    <s v="_x000a__x000a_Establecimiento de controles_x000a__x000a_Tratamiento del riesgo"/>
    <s v="Se actualizan los controles preventivos y detectivos frente al riesgo._x000a_Se define la propuesta de acción de tratamiento a 2024."/>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30"/>
    <s v="EYADP-G129"/>
    <s v="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x v="0"/>
    <s v="Ejecución y administración de procesos"/>
    <s v="Oficina Jurídica"/>
    <s v="- Disposición y consulta de la normatividad, falta un normograma integral con  la totalidad y clasificación de las normas _x000a_- Falta de monitoreo de la actualización  de la normativa Distrital y de los procesos y procedimientos internos de acuerdo con las modificaciones legales recientes._x000a_- Posible configuración de Conflicto de Interés entre el apoderado de la Secretaría General y los demandantes_x000a_- Confusión entre normas y directrices a nivel institucional como Secretaría General y directrices a nivel Distrital_x000a_- No se cuenta con   equipos asignados a todos los/as servidores/as. Los equipos (su mayoría) no cuentan con los dispositivos requeridos para operar bajo las nuevas condiciones de trabajo (micrófonos, cámaras, entre otro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Manifestaciones que generan alteraciones en el orden público, en las cuales se vean afectadas las instalaciones de la entidad.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Menor (2)"/>
    <s v="Leve (1)"/>
    <s v="Menor (2)"/>
    <s v="Leve (1)"/>
    <s v="Leve (1)"/>
    <s v="Menor (2)"/>
    <s v="Menor (2)"/>
    <n v="0.4"/>
    <s v="Moderado"/>
    <s v="El proceso estima que el riesgo se ubica en una zona moderado, debido a que la frecuencia con la que se realizó la actividad clave asociada al riesgo se presentó 21 veces en el último año, sin embargo, ante su materialización, podrían presentarse efectos significativos, en el pago de indemnizaciones por acciones legales en los  procesos de defensa judicial y extrajudicial que se adelantan en la Secretaría General."/>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riesgo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s v="- Oficina Jurídica_x000a_- Comité de Conciliación_x000a__x000a__x000a__x000a__x000a__x000a__x000a__x000a_- Oficina Jurídica"/>
    <s v="- Reporte de monitoreo indicando la materialización del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actualizado."/>
    <d v="2023-12-06T00:00:00"/>
    <s v="Identificación del riesgo_x000a_Análisis antes de controles_x000a_Establecimiento de controles_x000a_Evaluación de controles_x000a_"/>
    <s v="De acuerdo con la actualización de la DOFA, se ajusto los factores del riesgo y las causas externas. _x000a_Se realizó el análisis de controles de la probabilidad por el criterio de exposición y se actualizo la valoración del impacto._x000a_Se realizó el análisis después de controles teniendo en cuenta la valoración obtenida con los controles definidos._x000a_Se ajustó el número de veces que se ejecuta la actividad clave  en un periodo de un año_x000a_Se eliminó un control detectivo _x000a_Se ajustó el tipo de control 3 de preventivo a detectivo en el control "/>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laborar y revisar los actos administrativos que deba suscribir la entidad"/>
    <n v="231"/>
    <s v="EYADP-G130"/>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s v="Oficina Jurídica"/>
    <s v="- Falta de monitoreo de la actualización  de la normativa Distrital y de los procesos y procedimientos internos de acuerdo con las modificaciones legales recientes._x000a_- Disposición y consulta de la normatividad, falta un normograma integral con  la totalidad y clasificación de las normas _x000a_- Confusión entre normas y directrices a nivel institucional como Secretaría General y directrices a nivel Distrital_x000a_- Falta de información allegada dentro de los antecedentes del acto administrativo que puede llegar a generar análisis incompleto._x000a__x000a__x000a__x000a__x000a__x000a_"/>
    <s v="- Constante actualización de directrices Nacionales y Distritales que no surten suficientes procesos de socialización._x000a_- Falta de recursos que podría darse por los recortes presupuestales, humanos y técnicos que influirían directamente en la no sostenibilidad en el tiempo de los programas e iniciativas de los proyectos de inversión y en los servicios_x000a__x000a__x000a__x000a__x000a__x000a__x000a__x000a_"/>
    <s v="- Hallazgos por parte de los Entes de Control_x000a_-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Leve (1)"/>
    <s v="Leve (1)"/>
    <s v="Leve (1)"/>
    <s v="Leve (1)"/>
    <s v="Leve (1)"/>
    <s v="Leve (1)"/>
    <s v="Leve (1)"/>
    <n v="0.2"/>
    <s v="Moderado"/>
    <s v="El proceso estima que el riesgo se ubica en una zona moderado, debido a que la frecuencia con la que se realizó la actividad clave asociada al riesgo se presentó 1623 veces en el último año, sin embargo, ante su materialización, podrían presentarse efectos significativos como la posible revocatoria de actos administrativos debido a su falta de legalidad."/>
    <s v="- 1 El procedimiento 4203000-PR-357 &quot;Elaboración o revisión de actos administrativos&quot;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 Tipo: Detectivo Implementación: Manual_x000a_- 2 El procedimiento 4203000-PR-357 &quot;Elaboración o revisión de actos administrativos&quot; (actividad No. 4) indica que Secretario General , autorizado(a) por Manual de Funciones, cada vez que se requiera verifica y firma el proyecto de acto administrativo y continúa con la actividad del ID 5.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Si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devuelve a la Oficina Jurídica para que realice los ajustes correspondient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33600000000000002"/>
    <s v="Leve (1)"/>
    <n v="0.15000000000000002"/>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Devuelve a la Oficina Jurídica para que realice los ajustes correspondientes._x000a__x000a__x000a__x000a__x000a__x000a__x000a__x000a_- Actualizar el riesgo Posibilidad de afectación reputacional por interposición de demandas y emisión de decisiones contrarias a los intereses de la Secretaría General, debido a errores (fallas o deficiencias) en la emisión de actos administrativos de carácter general"/>
    <s v="- Oficina Jurídica_x000a_- Secretario(a) General_x000a__x000a__x000a__x000a__x000a__x000a__x000a__x000a_- Oficina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Riesgo de Posibilidad de afectación reputacional por interposición de demandas y emisión de decisiones contrarias a los intereses de la Secretaría General, debido a errores (fallas o deficiencias) en la emisión de actos administrativos de carácter general, actualizado."/>
    <d v="2023-12-06T00:00:00"/>
    <s v="Identificación del riesgo_x000a_Análisis antes de controles_x000a_Establecimiento de controles_x000a__x000a_"/>
    <s v="De acuerdo con la actualización de la DOFA, se ajusto los factores del riesgo y las causas externas. _x000a_Se realizó el análisis de controles de la probabilidad por el criterio de exposición y se actualizo la valoración del impacto._x000a_Se ajustó el número de veces que se ejecuta la actividad clave  en un periodo de un año"/>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mitir los conceptos jurídicos que sean competencia de la Secretaria General, o que surjan en desarrollo de sus funciones"/>
    <n v="232"/>
    <s v="EYADP-G131"/>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x v="0"/>
    <s v="Ejecución y administración de procesos"/>
    <s v="Oficina Jurídica"/>
    <s v="- Disposición y consulta de la normatividad, falta un normograma integral con  la totalidad y clasificación de las normas _x000a_-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Divergencias en lo resuelto por los operadores judiciales en casos análogos que generan inseguridad jurídica._x000a_- Falta de información allegada dentro de los antecedentes del conceptos y/o consultas que puede llegar a generar análisis incompleto._x000a__x000a__x000a__x000a__x000a_"/>
    <s v="- Constante actualización de directrices Nacionales y Distritales que no surten suficientes procesos de socialización._x000a_- Falta de recursos que podría darse por los recortes presupuestales, humanos y técnicos que influirían directamente en la no sostenibilidad en el tiempo de los programas e iniciativas de los proyectos de inversión y en los servicios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conceptos y/o consultas._x000a_- Hallazgos por parte de los Entes de Control._x000a_- Necesidad de la emisión de concepto y/o consulta que unifique crite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Leve (1)"/>
    <s v="Menor (2)"/>
    <s v="Leve (1)"/>
    <s v="Leve (1)"/>
    <s v="Menor (2)"/>
    <s v="Leve (1)"/>
    <s v="Menor (2)"/>
    <n v="0.4"/>
    <s v="Moderado"/>
    <s v="El proceso estima que el riesgo se ubica en una zona moderada, debido a que la frecuencia con la que se realizó la actividad clave asociada al riesgo se presentó 22 veces en el último año, sin embargo, ante su materialización, podrían presentarse efectos significativos ante la emisión de conceptos que no se ajusten adecuadamente a la normatividad vigente."/>
    <s v="- 1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 Tipo: Preventivo Implementación: Manual_x000a_- 2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Jurídica indica que el jefe de la Oficina Jurídica, autorizado por el manual de funciones, cada vez que se identifique la materialización del riesgo devuelve al profesional de la Oficina Jurídica para que realice los ajustes correspondientes, lo cual se debe consignar en el concepto o consulta.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muy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olver al profesional de la Oficina Asesora Jurídica para que realice los ajustes correspondientes, lo cual se consigna en el proyecto de concepto o consulta._x000a__x000a__x000a__x000a__x000a__x000a__x000a__x000a_- Actualizar el riesgo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s v="- Oficina Jurídica_x000a_- Oficina Jurídica_x000a__x000a__x000a__x000a__x000a__x000a__x000a__x000a_- Oficina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_x000a_- Proyecto de concepto o consulta con observaciones_x000a__x000a__x000a__x000a__x000a__x000a__x000a__x000a_-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actualizado."/>
    <d v="2023-12-06T00:00:00"/>
    <s v="Identificación del riesgo_x000a_Análisis antes de controles_x000a_Establecimiento de controles_x000a__x000a_"/>
    <s v="De acuerdo con la actualización de la DOFA, se ajusto los factores del riesgo y las causas externas. _x000a_Se realizó el análisis de controles de la probabilidad por el criterio de exposición y se actualizo la valoración del impacto._x000a_Se realizó el análisis después de controles teniendo en cuenta la valoración obtenida con los controles definidos._x000a_Se ajustó el número de veces que se ejecuta la actividad clave  en un periodo de un año. _x000a_Se ajustó la redacción del riesgo correctivo. "/>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19"/>
    <s v="EYADP-C017"/>
    <s v="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x v="1"/>
    <s v="Ejecución y administración de procesos"/>
    <s v="Oficina Jurídica "/>
    <s v="- Disposición y consulta de la normatividad, falta un normograma integral con  la totalidad y clasificación de las normas _x000a_- Falta de monitoreo de la actualización  de la normativa Distrital y de los procesos y procedimientos internos de acuerdo con las modificaciones legales recientes._x000a_- Posible configuración de Conflicto de Interés entre el apoderado de la Secretaría General y los demandantes_x000a_- Confusión entre normas y directrices a nivel institucional como Secretaría General y directrices a nivel Distrital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Menor (2)"/>
    <s v="Leve (1)"/>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analiza si la solicitud de conciliación cumple con los requisitos, elabora ficha de análisis e informa al área técnica la solicitud de conciliación. La(s) fuente(s) de información utilizadas es(son) solicitud de conciliación analizada y registrada previamente  por parte del apoderado en  Sistema de Información de Procesos Judiciales.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 Tipo: Preventivo Implementación: Manual_x000a_-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  2 El mapa de riesgos del proceso Gestión Jurídica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Verificar que los contratistas y funcionarios públicos responsables de ejercer la defensa judicial de la Entidad, diligencien y registren en SIDEAP y SIGEPII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_x000a__x000a__x000a__x000a__x000a__x000a__x000a__x000a__x000a__x000a__x000a__x000a__x000a__x000a__x000a__x000a__x000a__x000a_"/>
    <s v="- Jefe de Oficina Jurídica _x000a__x000a__x000a__x000a__x000a__x000a__x000a__x000a__x000a__x000a__x000a__x000a__x000a__x000a__x000a__x000a__x000a__x000a__x000a_"/>
    <s v="_x000a__x000a__x000a__x000a__x000a__x000a_PA240-20"/>
    <s v="_x000a__x000a__x000a__x000a__x000a__x000a_-934"/>
    <s v="01/03/2024_x000a__x000a__x000a__x000a__x000a__x000a__x000a__x000a__x000a__x000a__x000a__x000a__x000a__x000a__x000a__x000a__x000a__x000a__x000a_"/>
    <s v="28/04/2024_x000a__x000a__x000a__x000a__x000a__x000a__x000a__x000a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Estudia, evalúa y analiza el caso, realiza recomendaciones para prevenir la recurrencia de la causa que originó el proceso o la sentencia lo cual se consigna en el acta de Comité de Conciliación_x000a__x000a__x000a__x000a__x000a__x000a__x000a_- Actualizar el riesgo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s v="- Oficina Jurídica _x000a_- Comité de Conciliación _x000a_- Comité de Conciliación _x000a__x000a__x000a__x000a__x000a__x000a__x000a_- Oficina Jurídica "/>
    <s v="- Notificación realizada d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Acta del Comité de Conciliación _x000a_- Acta del Comité de Conciliación _x000a__x000a__x000a__x000a__x000a__x000a__x000a_- Riesg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ctualizado."/>
    <d v="2023-12-06T00:00:00"/>
    <s v="Identificación del riesgo_x000a__x000a_Establecimiento de controles_x000a__x000a_Tratamiento del riesgo"/>
    <s v="De acuerdo con la actualización de la DOFA, se ajusto los factores del riesgo y las causas externas. _x000a_Se realizó el análisis de controles de la probabilidad por el criterio de frecuencia y se actualizo la valoración del impacto._x000a_Se realizó el análisis después de controles teniendo en cuenta la valoración obtenida con los controles definidos._x000a_Se definió el impacto de acuerdo con la valoración obtenida del criterio corrupción._x000a_Se ajustó la redacción de los controles preventivos  y detectivos_x000a_Se definió la acción de tratamiento a 2024"/>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Estructurar canales de relacionamiento con la ciudadanía_x000a_Fase (propósito) Generar las condiciones necesarias para que la experiencia de la ciudadanía en la interacción con la Administración Distrital sea favorable."/>
    <n v="279"/>
    <s v="EYADP-G172"/>
    <s v="Posibilidad de afectación reputacional por debilidades en la ejecución que afecten la puesta en operación de nuevos medios de relacionamiento con la ciudadanía, debido a errores (fallas o deficiencias) en el diseño y estructuración de estos"/>
    <x v="0"/>
    <s v="Ejecución y administración de procesos"/>
    <s v="Subsecretaría de Servicio al Ciudadano"/>
    <s v="- Dificultad en la articulación de actividades comunes a las dependencias._x000a_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relacionamiento con la ciudadanía.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16. Paz, justicia e instituciones sólidas"/>
    <s v="7870 Servicio a la ciudadanía, moderno, eficiente y de calidad"/>
    <s v="Muy baja (1)"/>
    <n v="0.2"/>
    <s v="Menor (2)"/>
    <s v="Menor (2)"/>
    <s v="Menor (2)"/>
    <s v="Menor (2)"/>
    <s v="Menor (2)"/>
    <s v="Menor (2)"/>
    <s v="Menor (2)"/>
    <n v="0.4"/>
    <s v="Bajo"/>
    <s v="El proceso estima que el riesgo se ubica en una zona baja, debido a que la frecuencia con la que se realizó la actividad clave asociada al riesgo durante el último año se presentó (1) vez, frente a su materialización podrían presentarse efectos menores para el proceso."/>
    <s v="- 1 El procedimiento &quot;Estructuración de Canales de Relacionamiento con la Ciudadanía&quot; 2212100-PR-041 indica que Subsecretario(a)de Servicio a la Ciudadanía y los Profesionales de la Subsecretaria de Servicio a la Ciudadanía designados, autorizado(a) por Subsecretario(a) de Servicio a la Ciudadanía, cada vez que se realice la estructuración de un medio de relacionamiento con la ciudadanía verifica la viabilidad técnica y la pertinencia en el diseño para la atención de las necesidades ciudadanas identificadas. La(s) fuente(s) de información utilizadas es(son) actividad 2 (Evaluar la viabilidad de un nuevo canal de relacionamiento con la ciudadanía) del Procedimiento Estructuración de Canales de Relacionamiento con la Ciudadanía. En caso de evidenciar observaciones, desviaciones o diferencias, realiza los ajustes necesarios, dejando como evidencia la Evidencia Reunión2213100-FT449 de diseño del canal de relacionamiento. De lo contrario, se continúa con la siguiente actividad del procedimiento, dejando la misma evidencia. Tipo: Preventivo Implementación: Manual_x000a_- 2 El procedimiento &quot;Estructuración de Canales de Relacionamiento con la Ciudadanía&quot; 2212100-PR-041 indica que Subsecretario(a) de Servicio a la Ciudadanía, autorizado(a)  por el Manual de Funciones y Competencias Laborales, cada vez que se realice la estructuración de un medio de relacionamiento con la ciudadanía verifica que la implementación de todos los componentes de la estructuración del canal de relacionamiento con la ciudadanía corresponda al diseño planteado. La(s) fuente(s) de información utilizadas es(son) actividad 3 (Ejecutar las actividades para la estructuración del canal de relacionamiento con la ciudadanía) del Procedimiento Estructuración de canales de Relacionamiento con la Ciudadanía. En caso de evidenciar observaciones, desviaciones o diferencias, realiza los ajustes necesarios para que lo implementado corresponda al diseño, dejando como evidencia la Evidencia Reunión2213100-FT-449 de ejecución de actividades, el Acta subcomité de autocontrol 2210112-FT-281 y los Contratos o convenios suscritos. De lo contrario, se continúa con la siguiente actividad del procedimiento, dejando la misma evidencia. Tipo: Preventivo Implementación: Manual_x000a_- 3 El procedimiento &quot;Estructuración de Canales de Relacionamiento con la Ciudadanía&quot; 2212100-PR-041 indica que Subsecretario(a) de Servicio a la Ciudadanía, autorizado(a) por El Manual de Funciones y Competencias Laborares, cada vez que se realice la estructuración de un medio de relacionamiento con la ciudadanía verifica que se legalicen las condiciones de participación en la operación del canal de relacionamiento con la ciudadanía; de acuerdo con la naturaleza de la entidad participante, se suscriben Convenios  interadministrativos, de Asociación, de Cooperación Institucional, Contratos de Arrendamiento o Contratos de Comodato, Acuerdos de Niveles de Servicio, de acuerdo con la necesidad del servicio y a la particularidad del mismo, conforme a los procedimientos del proceso de contratación. La(s) fuente(s) de información utilizadas es(son) actividad 3 (Ejecutar las actividades para la estructuración del canal de relacionamiento con la ciudadanía) del Procedimiento Estructuración de Canales de Relacionamiento con la Ciudadanía. En caso de evidenciar observaciones, desviaciones o diferencias, toma las acciones pertinentes para el logro del perfeccionamiento de los convenios y contratos dejando como evidencia la Evidencia Reunión2213100-FT-449 de ejecución de actividades, el Acta subcomité de autocontrol2210112-FT-281 y los Contratos o convenios suscritos. De lo contrario, se continúa con la siguiente actividad del procedimiento, dejando la misma evidencia. Tipo: Preventivo Implementación: Manual_x000a_- 4 El procedimiento &quot;Estructuración de Canales de Relacionamiento con la Ciudadanía&quot; 2212100-PR-041 indica que el Subsecretario(a) de Servicio a la Ciudadanía, autorizado(a) por Subsecretario(a) de Servicio a la Ciudadanía, cada vez que se realice la estructuración de un medio de relacionamiento con la ciudadanía realiza seguimiento al cumplimiento del cronograma de acciones y metas, ejecución presupuestal y contractual. La(s) fuente(s) de información utilizadas es(son) actividad 4 (Realizar seguimiento a la ejecución de las actividades para la estructuración del canal de relacionamiento con la ciudadanía) del Procedimiento Estructuración de Canales de Relacionamiento con la Ciudadanía. En caso de evidenciar observaciones, desviaciones o diferencias, solicita los ajustes correspondientes en el Subcomité de Autocontrol y mesas de trabajo con el personal interno o externo asignado para este fin quedando como evidencia la Evidencia Reunión2213100-FT-449 de ejecución de actividades, el Acta subcomité de autocontrol 2210112-FT-281 y los Contratos o convenios suscritos. De lo contrario, se continúa con la siguiente actividad del procedimiento, dejando la misma evidencia. Tipo: Detectivo Implementación: Manual_x000a_- 5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una vez terminado el montaje e instalación, la calidad y el cumplimiento de las especificaciones técnicas de cada uno de los elementos que componen el canal de relacionamiento con la ciudadanía; realiza las pruebas que sean pertinentes. La(s) fuente(s) de información utilizadas es(son) actividad 4 (Realizar seguimiento a la ejecución de las actividades para la estructuración del canal de relacionamiento con la ciudadanía) del Procedimiento Estructuración de Canales de Relacionamiento con la Ciudadanía. En caso de evidenciar observaciones, desviaciones o diferencias, solicita por escrito los ajustes a que haya lugar quedando como evidencia la Evidencia Reunión2213100-FT-449 de ejecución de actividades, el Acta subcomité de autocontrol 2210112-FT-281 y los Contratos o convenios suscritos. De lo contrario, se continúa con la siguiente actividad del procedimiento, dejando la misma evidencia.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valúa la situación presentada de acuerdo a la etapa en la que se encuentra el proyecto. Tipo: Correctivo Implementación: Manual_x000a_- 2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labora el plan de trabajo (actividades, responsables, fechas). Tipo: Correctivo Implementación: Manual_x000a_- 3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jecuta del plan de trabaj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167999999999999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ebilidades en la ejecución que afecten la puesta en operación de nuevos medios de relacionamiento con la ciudadanía, debido a errores (fallas o deficiencias) en el diseño y estructuración de estos en el informe de monitoreo a la Oficina Asesora de Planeación._x000a_- Evaluar la situación presentada de acuerdo a la etapa en la que se encuentra el proyecto._x000a_- Elaborar plan de trabajo (actividades, responsables, fechas)._x000a_- Ejecutar del plan de trabajo._x000a__x000a__x000a__x000a__x000a__x000a_- Actualizar el riesgo Posibilidad de afectación reputacional por debilidades en la ejecución que afecten la puesta en operación de nuevos medios de relacionamiento con la ciudadanía, debido a errores (fallas o deficiencias) en el diseño y estructuración de estos"/>
    <s v="- Subsecretaría de Servicio al Ciudadano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ía de Servicio al Ciudadano"/>
    <s v="- Reporte de monitoreo indicando la materialización del riesgo de Posibilidad de afectación reputacional por debilidades en la ejecución que afecten la puesta en operación de nuevos medios de relacionamiento con la ciudadanía, debido a errores (fallas o deficiencias) en el diseño y estructuración de estos_x000a_- Acta con la decisión de acciones a tomar_x000a_- Plan de trabajo para la corrección de la situación_x000a_- Plan de trabajo ejecutado_x000a__x000a__x000a__x000a__x000a__x000a_- Riesgo de Posibilidad de afectación reputacional por debilidades en la ejecución que afecten la puesta en operación de nuevos medios de relacionamiento con la ciudadanía, debido a errores (fallas o deficiencias) en el diseño y estructuración de estos, actualizado."/>
    <d v="2023-11-23T00:00:00"/>
    <s v="Identificación del riesgo_x000a__x000a__x000a__x000a_"/>
    <s v="Se ajusta la valoración de la perspectiva del impacto antes de controles en lo referente a &quot;operativo&quot; e &quot;información&quot;."/>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Administrar el Sistema Unificado de Inspección, Vigilancia y Control - SUDIVC, a través de la coordinación y articulación de acciones conjuntas con las entidades que hacen parte del SUDIVC._x000a_Capacitar o cualificar a los servidores públicos en temáticas de funcionalidad del Sistema Distrital para la Gestión de Peticiones Ciudadanas, servicio a la Ciudadanía, al igual que en competencias de Inspección, Vigilancia y Control."/>
    <n v="280"/>
    <s v="_x0009_EYADP-G173"/>
    <s v="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x v="0"/>
    <s v="Ejecución y administración de procesos"/>
    <s v="Subdirección de Seguimiento a la Gestión de Inspección, Vigilancia y Control - SSGIVC"/>
    <s v="- Desconocimiento por parte de algunos funcionarios acerca de las funciones de la entidad y elementos de la plataforma estratégica._x000a_- Falta de mayor divulgación en todos los niveles de la Organización, frente al cumplimiento de las metas, programas y proyectos._x000a_- Dificultades en la transferencia de conocimiento entre los servidores que se vinculan y retiran de la entidad._x000a_- Fallas de conectividad e interoperabilidad. _x000a__x000a__x000a__x000a__x000a__x000a__x000a_"/>
    <s v="- Fallas de interoperabilidad con instancias externas._x000a_- La información necesaria para el seguimiento a la gestión de las entidades participantes en la prestación de los servicios a la Ciudadanía, no es suficiente, clara, completa o de calidad._x000a_- Dificultades en la coordinación de las diferentes secretarias para la prestación de servicios públicos o ejecución de programas, así como la articulación con Entidades del orden nacional_x000a_- Pérdida de credibilidad y de confianza que dificulte el ejercicio de las funciones de la Secretaría General. _x000a__x000a__x000a__x000a__x000a__x000a_"/>
    <s v="- Incumplimiento de objetivos y metas institucionales_x000a_- Percepción negativa de los grupos de valor frente a la entidad_x000a_- Hallazgos por parte de entes de control_x000a_- Pérdida de información o información no veraz_x000a__x000a__x000a__x000a__x000a__x000a_"/>
    <s v="5. Fortalecer la prestación del servicio a la ciudadanía con oportunidad, eficiencia y transparencia, a través del uso de la tecnología y la cualificación de los servidores."/>
    <s v="- Cualificación a servidores con funciones de IVC (OPA)_x000a_- Sensibilización a comerciantes en temas de IVC (OPA)_x000a_"/>
    <s v="- Ningún otro proceso en el Sistema de Gestión de Calidad_x000a__x000a__x000a__x000a_"/>
    <s v="Sin asociación"/>
    <s v="No aplica"/>
    <s v="Media (3)"/>
    <n v="0.6"/>
    <s v="Leve (1)"/>
    <s v="Moderado (3)"/>
    <s v="Moderado (3)"/>
    <s v="Leve (1)"/>
    <s v="Menor (2)"/>
    <s v="Menor (2)"/>
    <s v="Moderado (3)"/>
    <n v="0.6"/>
    <s v="Moderado"/>
    <s v="El proceso estima que el riesgo se ubica en una zona moderada, debido a que la frecuencia con la que se realizó la actividad clave asociada al riesgo se presentó 40 veces en el último año y el principal efecto radica en la ocurrencia de hallazgos de control interno y externo."/>
    <s v="- 1 El procedimiento &quot;Gestión, seguimiento y coordinación del Sistema Unificado Distrital de Inspección, Vigilancia y Control&quot; 4222100-PR-310 indica que el profesional de la Subdirección de Seguimiento a la Gestión de Inspección, Vigilancia y Control,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En caso de evidenciar observaciones, desviaciones o diferencias, se realizan los ajustes a la herramienta y se reportan al subdirector de Seguimiento a la Gestión de IVC. De lo contrario, quedará como registro Correo electrónico de socialización de la herramienta de reporte a la gestión o Evidencia Reunión 4211000-FT-449 de socialización de la herramienta de reporte a la gestión. _x000a_- 2 El procedimiento &quot;Gestión, seguimiento y coordinación del Sistema Unificado Distrital de Inspección, Vigilancia y Control&quot; 4222100-PR-310 indica que el profesional de la Subdirección de Seguimiento a la Gestión de Inspección, Vigilancia y Control, autorizado(a) por el Subdirector de Seguimiento a la Gestión de Inspección, Vigilancia y Control, bimestralmente (cuando existe interoperabilidad) y semestralmente (cuando no existe interoperabilidad) revisa por base de datos, si se presentaron rechazos en las visitas transmitidas por las entidades a través del Web Service dispuesto (cuando existe interoperabilidad) o verifica que la información de las visitas entregada por las entidades que pertenecen al SUDIVC, esté acorde con los lineamientos establecidos en la herramienta de reporte del seguimiento y monitoreo de la gestión de las entidades con funciones de IVC (cuando no existe interoperabilidad). La(s) fuente(s) de información utilizadas es(son) la base de datos de interoperabilidad del sistema de información de IVC, resultado de las visitas remitidas por las entidades (cuando existe interoperabilidad) o la herramienta de reporte del seguimiento y monitoreo de la gestión diligenciada por cada entidad del SUDIVC o el reporte de cada entidad (cuando no existe interoperabilidad). En caso de evidenciar observaciones, desviaciones o diferencias, Solicita mediante correo electrónico a la entidad, la corrección y reenvío de los datos con copia al subdirector de Seguimiento a la Gestión de IVC. De lo contrario, reporta por correo electrónico al subdirector la conformidad de la información recibida y socializa semestralmente a las entidades el informe de actividades de Seguimiento y Monitoreo a la gestión de Inspección, Vigilancia y Control (Acta 4233300-FT-008). _x000a_- 3 El procedimiento &quot;Gestión, seguimiento y coordinación del Sistema Unificado Distrital de Inspección, Vigilancia y Control&quot; 4222100-PR-310 indica que el profesional o técnico operativo de la Subdirección de Seguimiento a la Gestión de Inspección, Vigilancia y Control, autorizado(a) por el Subdirector de Seguimiento a la Gestión de Inspección, Vigilancia y Control, mensualmente verifica y valida el cumplimiento de las actividades establecidas en el plan operativo de la Subdirección de Seguimiento a la Gestión de Inspección, Vigilancia y Control. La(s) fuente(s) de información utilizadas es(son) los informes de acciones de cualificación, sensibilización, seguimiento a visitas multidisciplinarias, seguimiento a la gestión de las entidades, actualización de matrices, implementación de contenidos virtuales, actualización normativa y de implementación del sistema de información de IVC, el plan operativo y el instrumento de seguimiento del plan operativo de la Subdirección de Seguimiento a la Gestión de Inspección, Vigilancia y Control. En caso de evidenciar observaciones, desviaciones o diferencias, envía reporte por correo electrónico al subdirector y responsable para ajustar las actividades del plan operativo a realizar en el siguiente periodo. De lo contrario, informa en el subcomité de autocontrol de la Subdirección de Seguimiento a la Gestión de Inspección, Vigilancia y Control la conformidad con las actividades realizadas (Acta 4201000-FT-281). _x000a_- 4 El procedimiento &quot;Gestión, seguimiento y coordinación del Sistema Unificado Distrital de Inspección, Vigilancia y Control&quot; 4222100-PR-310 indica que el profesional o técnico operativo de la Subdirección de Seguimiento a la Gestión de Inspección, Vigilancia y Control, autorizado(a) por el Subdirector de Seguimiento a la Gestión de Inspección, Vigilancia y Control, mensualmente revisa que el informe de seguimiento a la gestión de las entidades del SUDIVC esté acorde con lo establecido en el instrumento de seguimiento del plan operativo de la Subdirección de Seguimiento a la Gestión de Inspección, Vigilancia y Control. La(s) fuente(s) de información utilizadas es(son) el informe mensual de seguimiento a la gestión de las entidades con funciones de inspección, vigilancia y control y el instrumento de seguimiento del plan operativo de la Subdirección de Seguimiento a la Gestión de Inspección, Vigilancia y Control. En caso de evidenciar observaciones, desviaciones o diferencias, se reportan al subdirector por correo electrónico para que solicite el ajuste al informe mensual de seguimiento a entidades con funciones de inspección, vigilancia y control. De lo contrario, se consolidan los resultados del seguimiento, en el informe de seguimiento a las entidades con funciones de inspección, vigilancia y contro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obierno abierto y relacionamiento con la ciudadanía indica que el subdirector de seguimiento a la gestión de inspección, vigilancia y control, autorizado(a) por el manual específico de funciones y competencias laborales, cada vez que se identifique la materialización del riesgo convocará a la(s) entidad(s) que presentaron errores fallas o deficiencias en el reporte de la información, a una reunión extraordinaria de seguimiento a compromisos_x000a_- 2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informa y reprograma sesión de cualificación, sensibilización o Visita multidisciplinaria_x000a_- 3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realiza la jornada de cualificación, sensibilización o visita multidisciplinaria de acuerdo con la reprogram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584"/>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en el informe de monitoreo a la Oficina Asesora de Planeación._x000a_- Convocar a la(s) entidad(s) que presentaron errores fallas o deficiencias en el reporte de la información a una reunión extraordinaria de seguimiento a compromisos._x000a_- Informar y reprogramar sesión de cualificación, sensibilización o Visita multidisciplinaria_x000a_- Realizar la jornada de cualificación, sensibilización o visita multidisciplinaria de acuerdo con la reprogramación _x000a__x000a__x000a__x000a__x000a__x000a_- Actualizar el riesgo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s v="- Subdirección de Seguimiento a la Gestión de Inspección, Vigilancia y Control - SSGIVC_x000a_- Subdirector de Seguimiento a la Gestión de Inspección, vigilancia y Control._x000a_- Profesional Universitario o técnico operativo asignado por el subdirector de Inspección Vigilancia y Control_x000a_- Profesional Universitario o técnico operativo asignado por el subdirector de Inspección Vigilancia y Control_x000a__x000a__x000a__x000a__x000a__x000a_- Subdirección de Seguimiento a la Gestión de Inspección, Vigilancia y Control - SSGIVC"/>
    <s v="- Reporte de monitoreo indicando la materialización del riesg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_x000a_- Acta (s) de compromiso._x000a_- Oficio o correo electrónico_x000a_- Informe de cualificación, de sensibilización o de Visita multidisciplinaria_x000a__x000a__x000a__x000a__x000a__x000a_- Riesg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actualizado."/>
    <d v="2023-11-23T00:00:00"/>
    <s v="Identificación del riesgo_x000a__x000a__x000a__x000a_"/>
    <s v="Se ajusta el nombre del riesgo._x000a_Se relacionan los servicios &quot;Cualificación a servidores con funciones de IVC&quot; y &quot;Sensibilización a comerciantes en temas de IVC&quot; asociados al riesgo._x000a_Se ajustan las causas internas y externas."/>
    <d v="2024-06-13T00:00:00"/>
    <s v=" Establecimiento de controles"/>
    <s v="Se realiza la actualización del riesgo con las siguientes novedades:_x000a__x000a_- Establecimiento de controles: se ajustan los controles preventivos y detectivos, asociados al procedimiento &quot;Gestión, seguimiento y coordinación del Sistema Unificado Distrital de Inspección, Vigilancia y Control&quot; 4222100-PR-310._x000a__x000a_( 3-2024-15459 del 13 de junio de 2024.)"/>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Administrar canales de relacionamiento con la ciudadanía_x000a_Fase (componente):Fortalecer e implementar en los canales de atención disponibles en la Red CADE, estrategias de atención de servicio a la ciudadanía acorde a sus características poblacionales y particulares. "/>
    <n v="281"/>
    <s v="DAAFEE-G003"/>
    <s v="Posibilidad de afectación reputacional por no prestación del servicio, debido a interrupciones en el modelo multicanal que impidan a la ciudadanía acceder a la oferta institucional de trámites y servicios de las entidades que hacen parte de la Red CADE"/>
    <x v="0"/>
    <s v="Daños a activos fijos/ eventos externos"/>
    <s v="Dirección del Sistema Distrital de Servicio a la Ciudadanía"/>
    <s v="- Fallas en el funcionamiento de plataformas tecnológicas que soportan los canales de atención a la ciudadanía_x000a_- Fallas de conectividad e interoperabilidad.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QR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Fortalecer la prestación del servicio a la ciudadanía con oportunidad, eficiencia y transparencia, a través del uso de la tecnología y la cualificación de los servidores."/>
    <s v="- Información general y orientación de Trámites y Servicios a la ciudadanía en los canales de atención de la RED CADE_x000a__x000a_"/>
    <s v="- Ningún otro proceso en el Sistema de Gestión de Calidad_x000a__x000a__x000a__x000a_"/>
    <s v="4. Educación de calidad"/>
    <s v="_x0009_8129 Optimización del servicio a la ciudadanía para aumentar la confianza en la administración distrital de Bogotá D.C."/>
    <s v="Media (3)"/>
    <n v="0.6"/>
    <s v="Leve (1)"/>
    <s v="Moderado (3)"/>
    <s v="Menor (2)"/>
    <s v="Menor (2)"/>
    <s v="Menor (2)"/>
    <s v="Leve (1)"/>
    <s v="Moderado (3)"/>
    <n v="0.6"/>
    <s v="Moderado"/>
    <s v="El proceso estima que el riesgo se ubica en zona moderado, debido a que la frecuencia con la que se realizó la actividad clave asociada fue a diario durante los horarios de atención de los canales de relacionamiento durante el último año, sin embargo, ante su materialización podrían presentarse afectaciones moderadas para el proceso. "/>
    <s v="- 1 El Procedimiento &quot;Administración del Modelo Multicanal de Relacionamiento con la Ciudadanía&quot; 4222000-PR-036 indica que el técnico operativo de soporte tecnológico, autorizado(a) por el/la profesional responsable del medio de interacción (Canal presencial CADE y SuperCADE),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el reporte de incidencias de GLPI queda como evidencia. De lo contrario, se reporta en el formulario de verificación de condiciones de apertura.  Tipo: Preventivo Implementación: Manual_x000a_- 2 El Procedimiento &quot;Administración del Modelo Multicanal de Relacionamiento con la Ciudadanía&quot; 4222000-PR-036 indica que el soporte técnico del operador de la Línea 195,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 La(s) fuente(s) de información utilizadas es(son) los aplicativos, los canales telefónicos y virtual. En caso de evidenciar observaciones, desviaciones o diferencias, se genera una incidencia, se reporta al operador y al profesional responsable de la Línea 195, dejando como evidencia los correos electrónicos. De lo contrario, la bitácora de validación de funcionamiento Línea 195 da cuenta de la disposición de los canales antes descritos.  Tipo: Preventivo Implementación: Manual_x000a_- 3 El Procedimiento &quot;Administración del Modelo Multicanal de Relacionamiento con la Ciudadanía&quot; 4222000-PR-036 indica que el/la profesional responsable del medio de relacionamiento (Canal presencial CADE y SuperCADE) , autorizado(a) por  el Director (a) del Sistema Distrital de Servicio a la Ciudadanía ,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dejando como evidencia el formulario de verificación de condiciones de apertura. De lo contrario, el mismo formulario de verificación de condiciones de apertura, evidencia las condiciones necesarias para la prestación del servicio.  Tipo: Preventivo Implementación: Manual_x000a_- 4 El Procedimiento &quot;Administración del Modelo Multicanal de Relacionamiento con la Ciudadanía&quot; 4222000-PR-036 indica que el/la profesional responsable del medio de relacionamiento (Canal presencial CADE y SuperCADE) , autorizado(a) por  el Director (a) del Sistema Distrital de Servicio a la Ciudadanía ,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Red CADE 4222000-FT-339. De lo contrario, el mismo Informe administrativo, da cuenta de la validación de las condiciones adecuadas para la prestación del servicio. Tipo: Detectivo Implementación: Manual_x000a_- 5 El Procedimiento &quot;Administración del Modelo Multicanal de Relacionamiento con la Ciudadanía&quot; 4222000-PR-036 indica que el/la profesional responsable del medio de relacionamiento (Canal presencial CADE y SuperCADE) , autorizado(a) por  Director (a) del Sistema Distrital de Servicio a la Ciudadanía ,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Red CADE 4222000-FT-339. De lo contrario, el mismo Informe administrativo, da cuenta de la validación de las condiciones adecuadas para la prestación del servicio.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Aleatori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implementa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 Tipo: Correctivo Implementación: Manual_x000a_- 2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solicita apoyo de la Policía Nacional para las sedes afectadas, gestionando unidades adicionales de vigilancia e implementos o estrategias de mitigación de daños o pérdidas de bienes de la Secretaría General y de las entidade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3504000000000005E-2"/>
    <s v="Menor (2)"/>
    <n v="0.33749999999999997"/>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_x000a_-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Solicitar apoyo de la Policía Nacional para las sedes afectadas, gestionando unidades adicionales de vigilancia e implementos o estrategias de mitigación de daños o pérdidas de bienes de la Secretaría General y de las entidades._x000a__x000a__x000a__x000a__x000a__x000a__x000a_- Actualizar el riesgo Posibilidad de afectación reputacional por no prestación del servicio, debido a interrupciones en el modelo multicanal que impidan a la ciudadanía acceder a la oferta institucional de trámites y servicios de las entidades que hacen parte de la Red CADE"/>
    <s v="- Dirección del Sistema Distrital de Servicio a la Ciudadanía_x000a_- Profesional responsable del medio de interacción (CADE y SuperCADE)_x000a_- Profesional responsable del medio de interacción (CADE y SuperCADE)_x000a__x000a__x000a__x000a__x000a__x000a__x000a_- Dirección del Sistema Distrital de Servicio a la Ciudadanía"/>
    <s v="-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_x000a_- Reporte de ciudadanos(as) y trámites efectivos atendidos por cada entidad, en contingencia._x000a_- Reporte de desempeño jornada de atención considerando los reportes realizados a los entes correspondientes_x000a__x000a__x000a__x000a__x000a__x000a__x000a_- Riesgo de Posibilidad de afectación reputacional por no prestación del servicio, debido a interrupciones en el modelo multicanal que impidan a la ciudadanía acceder a la oferta institucional de trámites y servicios de las entidades que hacen parte de la Red CADE, actualizado."/>
    <d v="2023-11-23T00:00:00"/>
    <s v="Identificación del riesgo_x000a_Análisis antes de controles_x000a_Establecimiento de controles_x000a__x000a_"/>
    <s v="Se ajusta la identificación del riesgo, incluyendo el servicio relacionado._x000a_Se ajustan las causas internas._x000a_Se ajusta el análisis antes de controles, teniendo en cuenta el impacto de la materialización del riesgo en materia de imagen, medidas de control interno o externo._x000a_Se ajusta la redacción de controles en cuanto a los centros de costo relacionados a los documentos."/>
    <d v="2024-07-02T00:00:00"/>
    <s v="Identificación del riesgo"/>
    <s v="Se realiza la actualización del riesgo con las siguientes novedades:_x000a__x000a_-Identificación: Se incluye lo relacionado con la asociación al proyecto de inversión 8129 “Optimización del servicio a la ciudadanía para aumentar la confianza en la administración distrital de Bogotá D.C.”._x000a_Se revisa la ficha del riesgo y se encuentra conforme a lo solicitado mediante memorando 3-2024-16842 del 2 de julio de 2024. Se pasa para aprobación."/>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Administrar canales de relacionamiento con la ciudadanía_x000a_Fase (componente): Documentos de lineamientos técnicos"/>
    <n v="282"/>
    <s v="EYADP-G174"/>
    <s v="Posibilidad de afectación reputacional por información inconsistente, debido a errores (fallas o deficiencias) en el seguimiento a la gestión de las entidades participantes en los medios de interacción de la Red CADE"/>
    <x v="0"/>
    <s v="Ejecución y administración de procesos"/>
    <s v="Dirección del Sistema Distrital de Servicio a la Ciudadanía"/>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en el Sistema de Gestión de Calidad_x000a__x000a__x000a__x000a_"/>
    <s v="16. Paz, justicia e instituciones sólidas"/>
    <s v="_x0009_8129 Optimización del servicio a la ciudadanía para aumentar la confianza en la administración distrital de Bogotá D.C."/>
    <s v="Baja (2)"/>
    <n v="0.4"/>
    <s v="Leve (1)"/>
    <s v="Leve (1)"/>
    <s v="Menor (2)"/>
    <s v="Leve (1)"/>
    <s v="Leve (1)"/>
    <s v="Leve (1)"/>
    <s v="Menor (2)"/>
    <n v="0.4"/>
    <s v="Moderado"/>
    <s v="El proceso estima que el riesgo se ubica en zona moderado, debido a que la frecuencia con la que se realizó la actividad clave asociada fue mensual dependiendo los tiempos establecidos ya sea contrato o convenio, ante su materialización, podrían presentarse afectaciones menores para el proceso."/>
    <s v="- 1 El Procedimiento &quot;Administración del Modelo Multicanal de Relacionamiento con la Ciudadanía&quot; 42220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 Tipo: Preventivo Implementación: Manual_x000a_- 2 El Procedimiento &quot;Administración del Modelo Multicanal de Relacionamiento con la Ciudadanía&quot; 42220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4211000-FT-449, de seguimiento contractual. De lo contrario, en el mismo formato se da cuenta del cumplimiento por parte de las entidades participantes en la Red CAD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el Servidor(a) asignado(a), autorizado(a) por el Director (a) del Sistema Distrital de Servicio a la Ciudadanía, cada vez que se identifique la materialización del riesgo realiza reinducción en el protocolo establecido para el apoyo a la supervisión de convenios y contrat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riesgo Posibilidad de afectación reputacional por información inconsistente, debido a errores (fallas o deficiencias) en el seguimiento a la gestión de las entidades participantes en los medios de interacción de la Red CADE"/>
    <s v="- Dirección del Sistema Distrital de Servicio a la Ciudadanía_x000a_- Servidor(a) asignado(a) por el (la) Director (a) del Sistema Distrital de Servicio a la Ciudadanía_x000a__x000a__x000a__x000a__x000a__x000a__x000a__x000a_- Dirección del Sistema Distrital de Servicio a la Ciudadanía"/>
    <s v="-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Riesgo de Posibilidad de afectación reputacional por información inconsistente, debido a errores (fallas o deficiencias) en el seguimiento a la gestión de las entidades participantes en los medios de interacción de la Red CADE, actualizado."/>
    <d v="2023-11-23T00:00:00"/>
    <s v="Identificación del riesgo_x000a__x000a_Establecimiento de controles_x000a__x000a_"/>
    <s v="Se modifica la causa inmediata, ajustándola para evitar reiteración en la redacción; y la causa raíz modificando canales de interacción por relacionamiento._x000a_Se ajustan las causas internas._x000a_Se ajustan los controles detectivos y preventivos, acorde con la actualización del procedimiento Administración del Modelo Multicanal de Relacionamiento con la Ciudadanía - Versión 16  (4222000-PR-036)._x000a_Se ajusta la redacción de controles en cuanto a los centros de costo relacionados a los documentos."/>
    <d v="2024-07-02T00:00:00"/>
    <s v="Identificación del riesgo"/>
    <s v="Se realiza la actualización del riesgo con las siguientes novedades:_x000a__x000a_-Identificación: Se incluye lo relacionado con la asociación al proyecto de inversión 8129 “Optimización del servicio a la ciudadanía para aumentar la confianza en la administración distrital de Bogotá D.C.”._x000a_Se revisa la ficha del riesgo y se encuentra conforme a lo solicitado mediante memorando 3-2024-16842 del 2 de julio de 2024. Se pasa para aprobación."/>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Administrar canales de relacionamiento con la ciudadanía_x000a_Capacitar o cualificar a los servidores públicos en temáticas de funcionalidad del Sistema Distrital para la Gestión de Peticiones Ciudadanas, servicio a la Ciudadanía, al igual que en competencias de Inspección, Vigilancia y Control."/>
    <n v="283"/>
    <s v="UPYP-G016"/>
    <s v="Posibilidad de afectación reputacional por inconformidad de los usuarios (entidades) del sistema distrital para la gestión de peticiones, debido a incumplimiento parcial de compromisos en la atención de soporte funcional en los tiempos promedio definidos"/>
    <x v="0"/>
    <s v="Usuarios, productos y prácticas"/>
    <s v="Dirección del Sistema Distrital de Servicio a la Ciudadanía"/>
    <s v="- Fallas en el funcionamiento de plataformas tecnológicas que soportan los canales de atención a la ciudadanía_x000a__x000a__x000a__x000a__x000a__x000a__x000a__x000a__x000a_"/>
    <s v="- Presiones o motivaciones de los ciudadanos que incitan al servidor público a realizar conductas contrarias al deber ser.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Asesoría e información técnica y funcional del Sistema Distrital para la Gestión de peticiones ciudadanas_x000a__x000a_"/>
    <s v="- Todos los procesos en el Sistema de Gestión de Calidad_x000a__x000a__x000a__x000a_"/>
    <s v="Sin asociación"/>
    <s v="No aplica"/>
    <s v="Media (3)"/>
    <n v="0.6"/>
    <s v="Leve (1)"/>
    <s v="Menor (2)"/>
    <s v="Menor (2)"/>
    <s v="Leve (1)"/>
    <s v="Leve (1)"/>
    <s v="Menor (2)"/>
    <s v="Menor (2)"/>
    <n v="0.4"/>
    <s v="Moderado"/>
    <s v="El proceso estima que el riesgo se ubica en una zona moderada, debido a que la frecuencia con la que se realizó la actividad clave asociada al riesgo se presentó 261 veces en el último año, sin embargo, ante su materialización podrían presentarse efectos significativos para el proceso."/>
    <s v="- 1 El Procedimiento &quot;Administración del Modelo Multicanal de Relacionamiento con la Ciudadanía&quot; 42220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iariamente identifica y clasifica las incidencias de soporte funcional, verificando que estas cuenten con la información completa para su atención acorde con lo establecido en la Guía para la Administración Funcional del Sistema Distrital para la Gestión de Peticiones Ciudadanas. La(s) fuente(s) de información utilizadas es(son) los tiempos de solución establecidos en dicha guía. En caso de evidenciar observaciones, desviaciones o diferencias, se solicita ampliación de la información por medio del aplicativo mesa de ayuda, quedando como evidencia el registro en este. De lo contrario, se continua con la clasificación, quedando como evidencia el registro en el aplicativo mesa de ayuda. Tipo: Preventivo Implementación: Manual_x000a_- 2 El Procedimiento &quot;Administración del Modelo Multicanal de Relacionamiento con la Ciudadanía&quot; 42220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os veces por semana verifica que las incidencias pendientes en la mesa de ayuda se encuentren dentro los tiempos de atención establecidos acorde con lo establecido en la Guía para la Administración Funcional del Sistema Distrital para la Gestión de Peticiones Ciudadanas. La(s) fuente(s) de información utilizadas es(son) los tiempos de solución establecidos en la Guía para la Administración Funcional del Sistema Distrital para la Gestión de Peticiones Ciudadanas y el reporte generado en el aplicativo mesa de ayuda. En caso de evidenciar observaciones, desviaciones o diferencias, remite un correo electrónico a los servidores de la mesa de ayuda para revisar las actuaciones a realizar de conformidad con el procedimiento, quedando como evidencia este correo. De lo contrario, se continua con la gestión respectiva, quedando como evidencia el mismo correo. Tipo: Preventivo Implementación: Manual_x000a_- 3 El Procedimiento &quot;Administración del Modelo Multicanal de Relacionamiento con la Ciudadanía&quot; 42220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anualmente identifica posibles acciones correctivas o de mejora (cuando aplique) y valida que no existan incidencias a ser escaladas a la Oficina de Tecnologías de la Información y las Comunicaciones – OTIC acorde con lo establecido en la Guía para la Administración Funcional del Sistema Distrital para la Gestión de Peticiones Ciudadanas.  La(s) fuente(s) de información utilizadas es(son) reporte anual de incidencias de la mesa de ayuda. En caso de evidenciar observaciones, desviaciones o diferencias, se socializa al Director(a) del Sistema Distrital de Servicio a la Ciudadanía, quedando como evidencia el correo electrónico con socialización de retroalimentación o  evidencia Reunión de socialización. De lo contrario, también se socializa con el Director(a) del Sistema Distrital de Servicio a la Ciudadanía, quedando como evidencia el mismo soporte.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l Sistema Distrital de Servicio a la Ciudadanía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cada vez que se identifique la materialización del riesgo re-clasifica la incidencia e indica al solicitante los motivos por los cuales la solicitud no pudo ser atendida en los tiempos definidos. Tipo: Correctivo Implementación: Manual_x000a_- 2 El mapa de riesgos del proceso de Gestión del Sistema Distrital de Servicio a la Ciudadanía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cada vez que se identifique la materialización del riesgo realiza reinducción en las actividades relacionadas al Soporte Funcional del Sistema Distrital para la Gestión de Peticiones Ciudadan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os usuarios (entidades) del sistema distrital para la gestión de peticiones, debido a incumplimiento parcial de compromisos en la atención de soporte funcional en los tiempos promedio definidos en el informe de monitoreo a la Oficina Asesora de Planeación._x000a_- Re-clasificar la incidencia e indicar al solicitante los motivos por los cuales la solicitud no pudo ser atendida en los tiempos definidos._x000a_- Realiza reinducción en las actividades relacionadas al Soporte Funcional del Sistema Distrital para la Gestión de Peticiones Ciudadanas._x000a__x000a__x000a__x000a__x000a__x000a__x000a_- Actualizar el riesgo Posibilidad de afectación reputacional por inconformidad de los usuarios (entidades) del sistema distrital para la gestión de peticiones, debido a incumplimiento parcial de compromisos en la atención de soporte funcional en los tiempos promedio definidos"/>
    <s v="- Dirección del Sistema Distrital de Servicio a la Ciudadanía_x000a_- Profesional, técnico o auxiliar responsable de la atención del soporte_x000a_- Profesional, técnico o auxiliar responsable de la atención del soporte_x000a__x000a__x000a__x000a__x000a__x000a__x000a_- Dirección del Sistema Distrital de Servicio a la Ciudadanía"/>
    <s v="- Reporte de monitoreo indicando la materialización del riesgo de Posibilidad de afectación reputacional por inconformidad de los usuarios (entidades) del sistema distrital para la gestión de peticiones, debido a incumplimiento parcial de compromisos en la atención de soporte funcional en los tiempos promedio definidos_x000a_- Incidencia re-clasificada en la Mesa de ayuda Bogotá te escucha, con indicación de los motivos por los cuales no se pudo atender dentro de los tiempos establecidos_x000a_- Servidores(as) del equipo de soporte funcional con reinducción._x000a__x000a__x000a__x000a__x000a__x000a__x000a_- Riesgo de Posibilidad de afectación reputacional por inconformidad de los usuarios (entidades) del sistema distrital para la gestión de peticiones, debido a incumplimiento parcial de compromisos en la atención de soporte funcional en los tiempos promedio definidos, actualizado."/>
    <d v="2023-11-23T00:00:00"/>
    <s v="Identificación del riesgo_x000a_Análisis antes de controles_x000a_Establecimiento de controles_x000a_Evaluación de controles_x000a_Tratamiento del riesgo"/>
    <s v="Se ajusta la identificación del riesgo, incluyendo el  servicio relacionado._x000a_Se ajustan las causas internas y externas._x000a_Se ajusta el establecimiento de controles, incluyendo en la descripción para los controles frente a la probabilidad, la Guía para la Administración Funcional del Sistema Distrital para la Gestión de Peticiones Ciudadanas_x000a_Se ajusta la redacción de controles en cuanto a los centros de costo relacionados a los documentos._x000a_Se ajustan los controles correctivos acorde con el ajuste efectuado en las acciones de contingencia del riesgo._x000a_Se ajustan las acciones de contingencia."/>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Medir y analizar la calidad en la prestación del servicio en los canales de relacionamiento con la Ciudadanía de la administración distrital_x000a_Evaluar los criterios de calidad en las respuestas emitidas a las peticiones ciudadanas._x000a__x000a_Fase (propósito): Mejorar la calidad del servicio que prestan las entidades distritales a la ciudadanía para aumentar la confianza en la administración distrital. (propósito)"/>
    <n v="284"/>
    <s v="UPYP-G017"/>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s v="Dirección Distrital de Calidad del Servicio "/>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 Presiones o motivaciones externas que incitan al servidor público a realizar conductas contrarias al deber ser, en las mediciones y análisis de calidad realizados en los diferentes canales de servicio a la Ciudadanía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16. Paz, justicia e instituciones sólidas"/>
    <s v="8129 Optimización del servicio a la ciudadanía para aumentar la confianza en la administración distrital de Bogotá D.C."/>
    <s v="Baja (2)"/>
    <n v="0.4"/>
    <s v="Leve (1)"/>
    <s v="Menor (2)"/>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
    <s v="- 1 El procedimiento Seguimiento y Medición del Servicio a la Ciudadanía (4221000-PR-044) indica que el(la) Director(a) de la Dirección Distrital de Calidad del Servicio, autorizado(a) por el(la) Subsecretario(a) de Servicio a la Ciudadanía, mensualmente valida que las comunicaciones oficiales relacionadas con los informes mensuales de calidad cumplan con los parámetros establecidos en la Guía para la evaluación de calidad de las respuestas emitidas a las peticiones ciudadanas y manejo del sistema distrital para la gestión de peticiones ciudadanas (4221000-GS-021). La(s) fuente(s) de información utilizadas es(son) la comunicación proyectada. En caso de evidenciar observaciones, desviaciones o diferencias, se devuelve la comunicación para realizar los respectivos ajustes a través del aplicativo SIGA. De lo contrario, la comunicación se envía a través del mismo aplicativo. Tipo: Preventivo Implementación: Manual_x000a_- 2 El procedimiento Seguimiento y medición del servicio a la Ciudadanía 4221000-PR-044 indica que el(la) director(a) de la Dirección Distrital de Calidad del Servicio, autorizado(a) por el(la) Subsecretario(a) de Servicio a la Ciudadanía, mensualmente revisa que los reportes de los monitoreos de calidad cumplan y sean coherentes con los criterios establecidos en las herramientas de monitoreo del Modelo de seguimiento, acompañamiento y evaluación del servicio. La(s) fuente(s) de información utilizadas es(son) el informe de monitoreo a los puntos de atención ciudadana. En caso de evidenciar observaciones, desviaciones o diferencias, se devuelve el informe de monitoreo a los puntos de atención ciudadana para realizar los respectivos ajustes a través del aplicativo SIGA. De lo contrario, el informe se aprueba y envía a los puntos de atención ciudadana a través del mismo aplicativo. Tipo: Preventivo Implementación: Manual_x000a_- 3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 Tipo: Preventivo Implementación: Manual_x000a_- 4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Menor (2)"/>
    <n v="0.30000000000000004"/>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
    <s v="- Dirección Distrital de Calidad del Servicio _x000a_- Profesional asignado_x000a__x000a__x000a__x000a__x000a__x000a__x000a__x000a_- Dirección Distrital de Calidad del Servicio "/>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actualizado."/>
    <d v="2023-11-23T00:00:00"/>
    <s v="Identificación del riesgo_x000a__x000a__x000a__x000a_"/>
    <s v="Se revisa el riesgo y se mantienen las características de información como propuesta año 2024"/>
    <d v="2024-07-02T00:00:00"/>
    <s v="Identificación del riesgo_x000a__x000a__x000a__x000a_"/>
    <s v="Se realiza la actualización del riesgo con las siguientes novedades:_x000a_-Identificación: Se incluye lo relacionado con la asociación al proyecto de inversión 8129 “Optimización del servicio a la ciudadanía para aumentar la confianza en la administración distrital de Bogotá D.C.”. Se asocia objetivo de desarrollo sostenible. Se incluye causa externa._x000a__x000a_(Radicado 3-2024-16842 del 2 de julio de 2024.)"/>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Cualificar a servidores públicos, colaboradores y demás actores del servicio, en temáticas orientadas a fortalecer competencias laborales acorde con las necesidades para la prestación del servicio a la ciudadanía de la Administración Distrital."/>
    <n v="285"/>
    <s v="UPYP-G018"/>
    <s v="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x v="0"/>
    <s v="Usuarios, productos y prácticas"/>
    <s v="Dirección Distrital de Calidad del Servicio "/>
    <s v="- Desconocimiento por parte de algunos funcionarios acerca de las funciones de la entidad y elementos de la plataforma estratégica._x000a__x000a_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Fortalecer la prestación del servicio a la ciudadanía con oportunidad, eficiencia y transparencia, a través del uso de la tecnología y la cualificación de los servidores."/>
    <s v="- Cualificación en Servicio a la Ciudadanía a Servidores Públicos y otros_x000a__x000a_"/>
    <s v="- Todos los procesos en el Sistema de Gestión de Calidad_x000a__x000a__x000a__x000a_"/>
    <s v="Sin asociación"/>
    <s v="No aplica"/>
    <s v="Baja (2)"/>
    <n v="0.4"/>
    <s v="Leve (1)"/>
    <s v="Menor (2)"/>
    <s v="Menor (2)"/>
    <s v="Leve (1)"/>
    <s v="Leve (1)"/>
    <s v="Leve (1)"/>
    <s v="Menor (2)"/>
    <n v="0.4"/>
    <s v="Moderado"/>
    <s v="El proceso estima que el riesgo se ubica en una zona moderada, debido a que la frecuencia con la que se realizó  la actividad clave asociada al riesgo fue 12 veces en el último año,  sin embargo, ante su posible materialización podría presentarse falta de credibilidad de las partes interesadas."/>
    <s v="- 1 El procedimiento Cualificación en servicio a la Ciudadanía a Servidores públicos y otros (2212200-PR-043) indica que el(la) Director(a) de la Dirección Distrital de Calidad del Servicio, autorizado(a) por el(la) Subsecretario(a) de Servicio a la Ciudadanía, anualmente valida y aprueba la conformidad del Plan anual de Cualificación de acuerdo con el Informe de gestión anual de cualificación del año inmediatamente anterior y al Acta de reunión de identificación de necesidades. La(s) fuente(s) de información utilizadas es(son) Informe de gestión anual de cualificación del año inmediatamente anterior y al Acta de reunión de identificación de necesidades. En caso de evidenciar observaciones, desviaciones o diferencias, se informa por medio de correo electrónico para realizar los ajustes necesarios. De lo contrario, se aprueba el Plan Anual de Cualificación por medio de firma. Tipo: Preventivo Implementación: Manual_x000a_- 2 El procedimiento Cualificación en servicio a la Ciudadanía a Servidores públicos y otros (2212200-PR-043) indica que Profesional de la Dirección Distrital de Calidad del Servicio, autorizado(a) por el(la) Director(a) de la Dirección Distrital de Calidad del Servicio, mensualmente revisa, según sea el caso, la agenda con la programación de las jornadas de cualificación de acuerdo con los siguientes criterios: fecha, hora, modalidad (Si es presencial se establece el lugar con los requerimientos logísticos y tecnológicos), ciclo y modulo a cualificar, cantidad de servidores a cualificar. La(s) fuente(s) de información utilizadas es(son) archivo en Excel agendamiento sesiones de cualificación. En caso de evidenciar observaciones, desviaciones o diferencias, por comunicación o solicitud expresa de la entidad a cualificar, se crea un nuevo agendamiento en el calendario y se modifica únicamente la fecha de agendamiento inicial indicando la nueva fecha de la jornada que se reprograma a solicitud de la entidad, en caso de que la Dirección Distrital de Calidad del Servicio deba realizar reprogramación de una sesión de cualificación se debe remitir correo electrónico a la entidad y cambiar la fecha establecida con la entidad, dejando evidencia por medio de una nota en archivo en Excel agendamiento sesiones de cualificación. De lo contrario, se continúa con las jornadas de cualificación establecidas en el Plan anual de cualificación Tipo: Detectivo Implementación: Manual _x000a_- 3 El procedimiento Cualificación en servicio a la Ciudadanía a Servidores públicos y otros (2212200-PR-043) indica que Profesional de la Dirección Distrital de Calidad del Servicio, autorizado(a) por el(la) Director(a) de la Dirección Distrital de Calidad del Servicio, bimestralmente verifica los resultados de la gestión de cualificación del periodo respecto al plan anual de cualificación y presenta, en el subcomité de autocontrol, los datos consolidados del grado de satisfacción de las jornadas de cualificación ejecutadas, a partir de la tabulación de los datos registrados en el formato de encuesta de satisfacción de cualificaciones y el consolidado de personas cualificadas y de sesiones realizadas. La(s) fuente(s) de información utilizadas es(son) los Informes mensuales de la gestión de cualificación. En caso de evidenciar observaciones, desviaciones o diferencias, se definen las estrategias a seguir para cumplir con el Plan anual de cualificación, dejando evidencia en el Acta subcomité de autocontrol 2210112-FT-281. De lo contrario, se continúa con las jornadas de cualificación establecidas en el Plan anual de cualificación.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obierno abierto y relacionamiento con la Ciudadanía indica que profesional universitario asignado de la Dirección Distrital de Calidad del Servicio, autorizado(a) por el / la Director(a) Distrital de Calidad del Servicio, cada vez que se identifique la materialización del riesgo ajusta la programación definida en el plan anual de cualific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5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en el informe de monitoreo a la Oficina Asesora de Planeación._x000a_- Ajustar la programación definida en el plan anual de cualificación_x000a__x000a__x000a__x000a__x000a__x000a__x000a__x000a_- Actualizar el riesgo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s v="- Dirección Distrital de Calidad del Servicio _x000a_- Profesional Universitario asignado por el (la) Director (a) Distrital de Calidad del Servicio_x000a__x000a__x000a__x000a__x000a__x000a__x000a__x000a_- Dirección Distrital de Calidad del Servicio "/>
    <s v="- Reporte de monitoreo indicando la materialización del riesg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_x000a_- Plan anual de cualificación ajustado_x000a__x000a__x000a__x000a__x000a__x000a__x000a__x000a_- Riesg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actualizado."/>
    <d v="2023-11-23T00:00:00"/>
    <s v="Identificación del riesgo_x000a_Análisis antes de controles_x000a__x000a__x000a_"/>
    <s v="Se modifica la actividad clave del proceso asociada al riesgo._x000a_Se ajusta el nombre del riesgo incorporando en su redacción el nombre del servicio asociado a este._x000a_Se relaciona el servicio &quot;Cualificación en Servicio a la Ciudadanía a Servidores Públicos y otros &quot; en la lista desplegable._x000a_Se ajusta la causa externa._x000a_Se ajusta la valoración de la perspectiva del impacto antes de controles en lo referente a &quot;cumplimiento&quot;."/>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Realizar el traslado de las peticiones ciudadanas registradas en el Sistema Distrital para la Gestión de Peticiones Ciudadanas."/>
    <n v="286"/>
    <s v="UPYP-G019"/>
    <s v="Posibilidad de afectación reputacional por inconformidad de los usuarios del sistema, debido a errores (fallas o deficiencias) en el análisis y direccionamiento a las peticiones ciudadanas"/>
    <x v="0"/>
    <s v="Usuarios, productos y prácticas"/>
    <s v="Dirección Distrital de Calidad del Servicio"/>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No aplica"/>
    <s v="Media (3)"/>
    <n v="0.6"/>
    <s v="Leve (1)"/>
    <s v="Leve (1)"/>
    <s v="Leve (1)"/>
    <s v="Leve (1)"/>
    <s v="Leve (1)"/>
    <s v="Leve (1)"/>
    <s v="Leve (1)"/>
    <n v="0.2"/>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indica que el/la Director(a) Distrital de Calidad del Servicio o la persona designada para tal fin, autorizado(a) por el/la Subsecretario(a) de Servicio a la Ciudadanía, por demanda analiza las peticiones ciudadanas y valida las competencias en los siguientes casos: cuando no se identifica la competencia, cuando se sugiere que va para el despacho del alcalde(sa), el despacho de la Secretaría General o la Oficina  Jurídica. La(s) fuente(s) de información utilizadas es(son) actividad 7 (Validar competencias) del Procedimiento Direccionamiento de Peticiones Ciudadanas 2212200-PR-291. En caso de evidenciar observaciones, desviaciones o diferencias, se corrigen las competencias y/o se realiza validación con la Oficina Asesora Jurídica. De lo contrario, se continua con la gestión de la petición ciudadana. Queda como evidencia correo electrónico de solicitud de validación de competencias. Tipo: Preventivo Implementación: Manual_x000a_- 2 El Procedimiento &quot;Direccionamiento de Peticiones Ciudadanas&quot; 2212200-PR-291   indica que el/la Director(a) Distrital de Calidad del Servicio, autorizado(a) por el/la Subsecretario(a) de Servicio a la Ciudadanía, por demanda revisa las comunicaciones proyectadas. La(s) fuente(s) de información utilizadas es(son) actividad 12 (revisar y aprobar la competencia)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y/o Sistema de Gestión de Correspondencia. De lo contrario, se continua con la gestión de comunicaciones, queda como evidencia el oficio de respuesta a la petición o trazabilidad a la petición.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profesional, técnico operativo o auxiliar administrativo encargado del Direccionamiento de Peticiones Ciudadanas, autorizado(a) por el / la Director(a) Distrital de Calidad del Servicio, cada vez que se identifique la materialización del riesgo destina un espacio en el Subcomité de Autocontrol de la DDCS para compartir experiencias en el direccionamiento de peticiones ciudadanas por parte de la Central de Gestión de Peticiones Ciudadanas de la Dirección Distrital de Calidad del Servicio, de tal manera que el direccionamiento y respuesta de las mismas sirva para instruir a los demás servidores de la Central que realizan la labor, con el fin de poder aplicar dichos conocimientos en casos futur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riesgo Posibilidad de afectación reputacional por inconformidad de los usuarios del sistema, debido a errores (fallas o deficiencias) en el análisis y direccionamiento a las peticiones ciudadanas"/>
    <s v="- Dirección Distrital de Calidad del Servicio _x000a_- Profesional, Técnico operativo o Auxiliar Administrativo encargado del Direccionamiento de Peticiones Ciudadanas_x000a__x000a__x000a__x000a__x000a__x000a__x000a__x000a_- Dirección Distrital de Calidad del Servicio "/>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Riesgo de Posibilidad de afectación reputacional por inconformidad de los usuarios del sistema, debido a errores (fallas o deficiencias) en el análisis y direccionamiento a las peticiones ciudadanas, actualizado."/>
    <d v="2023-11-23T00:00:00"/>
    <s v="_x000a_Análisis antes de controles_x000a_Establecimiento de controles_x000a__x000a_"/>
    <s v="Se ajusta la valoración de la perspectiva del impacto antes de controles en lo referente a &quot;imagen, medidas de control interno y externo y cumplimiento&quot;._x000a_Se modifica la redacción de los controles 1 ( preventivo) y 2 (detectivo)."/>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Administrar canales de relacionamiento con la ciudadanía"/>
    <n v="211"/>
    <s v="FI-C034"/>
    <s v="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x v="1"/>
    <s v="Fraude interno"/>
    <s v="Dirección del Sistema Distrital de Servicio a la Ciudadanía"/>
    <s v="- Alta rotación de personal generando retrasos en la curva de aprendizaje._x000a_- Debilidades en la comunicación clara y unificada en diferentes niveles de la entidad._x000a__x000a__x000a__x000a__x000a__x000a__x000a__x000a_"/>
    <s v="- Presiones o motivaciones de los ciudadanos que incitan al servidor público a realizar conductas contrarias al deber ser.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Información general y orientación de Trámites y Servicios a la ciudadanía en los canales de atención de la RED CADE_x000a__x000a_"/>
    <s v="- Procesos de evaluación en el Sistema de Gestión de Calidad_x000a__x000a__x000a__x000a_"/>
    <s v="Sin asociación"/>
    <s v="No aplica"/>
    <s v="Muy baja (1)"/>
    <n v="0.2"/>
    <s v="Menor (2)"/>
    <s v="Moderado (3)"/>
    <s v="Menor (2)"/>
    <s v="Menor (2)"/>
    <s v="Menor (2)"/>
    <s v="Moderado (3)"/>
    <s v="Mayor (4)"/>
    <n v="0.8"/>
    <s v="Alto"/>
    <s v="El proceso estima que el riesgo se ubica en una zona alta, debido a que si bien, el riesgo no se ha presentado en los últimos cuatro años, ante su materialización, podrían presentarse los efectos significativos, señalados en la encuesta del Departamento Administrativo de la Función Pública."/>
    <s v="- 1 El Procedimiento “Administración del Modelo Multicanal de Relacionamiento con la Ciudadanía” 4222000-PR-036 indica que el profesional responsable del medio de relacionamiento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De lo contrario, el mismo formulario de verificación de condiciones de apertura, da cuenta de la verificación del comportamiento de los servidores. Tipo: Preventivo Implementación: Manual_x000a_- 2 El Procedimiento “Administración del Modelo Multicanal de Relacionamiento con la Ciudadanía” 4222000-PR-036 indica que el profesional responsable del medio de relacionamiento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las registra en el informe administrativo Red CADE 4222000-FT-339. De lo contrario, el mismo Informe administrativo, da cuenta de la verificación del comportamiento de los servidores. Tipo: Detectivo Implementación: Manual_x000a_- 3 El Procedimiento “Administración del Modelo Multicanal de Relacionamiento con la Ciudadanía” 4222000-PR-036 indica que el profesional responsable del medio de relacionamiento (Canal presencial CADE y SuperCADE),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mediante memorando electrónico. De lo contrario, se realiza seguimiento en el subcomité de autocontrol evidenciándose en el Acta subcomité de autocontrol 4201000-FT-281.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l Sistema Distrital de Servicio a la Ciudadanía indica que el (la) Director (a) del Sistema Distrital de Servicio a la Ciudadanía, autorizado(a) por el(la) Subsecretario(a) del Sistema Distrital de Servicio a la Ciudadanía, cada vez que se identifique la materialización del riesgo reporta a la Oficina de Control Interno Disciplinario el presunto hecho de realización de cobros indebidos durante la prestación del servicio en el canal presencial de la Red CADE..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8799999999999991E-2"/>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irección del Sistema Distrital de Servicio a la Ciudadanía sobre los valores de integridad y las posibles consecuencias disciplinarias establecidas en el Código Disciplinario Único. _x000a__x000a__x000a__x000a__x000a__x000a__x000a__x000a__x000a__x000a__x000a__x000a__x000a__x000a__x000a__x000a__x000a__x000a__x000a_"/>
    <s v="- Gestores de transparencia e integridad de la Dirección del Sistema Distrital de Servicio a la Ciudadana._x000a__x000a__x000a__x000a__x000a__x000a__x000a__x000a__x000a__x000a__x000a__x000a__x000a__x000a__x000a__x000a__x000a__x000a__x000a_"/>
    <s v="_x000a__x000a__x000a__x000a__x000a__x000a_'PA240-030"/>
    <s v="_x000a__x000a__x000a__x000a__x000a__x000a_944"/>
    <s v="01/03/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l operador disciplinario, y a la Oficina Asesora de Planeación en el informe de monitoreo en caso que tenga fallo._x000a_- Reportar a la Oficina de Control Interno Disciplinario el presunto hecho de realización de cobros indebidos durante la prestación del servicio en el canal presencial de la Red CADE._x000a__x000a__x000a__x000a__x000a__x000a__x000a__x000a_- Actualizar el riesgo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s v="- Dirección del Sistema Distrital de Servicio a la Ciudadanía_x000a_- Director (a) del Sistema Distrital de Servicio a la Ciudadanía_x000a__x000a__x000a__x000a__x000a__x000a__x000a__x000a_- Dirección del Sistema Distrital de Servicio a la Ciudadanía"/>
    <s v="- Notificación realizada del presunto hech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l operador disciplinario, y reporte de monitoreo a la Oficina Asesora de Planeación en caso que el riesgo tenga fallo definitivo._x000a_- Memorando o correo electrónico reportando a la Oficina de Control Interno Disciplinario el posible hecho de realización de cobros indebidos durante la prestación del servicio en el canal presencial de la Red CADE._x000a__x000a__x000a__x000a__x000a__x000a__x000a__x000a_- Riesg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ctualizado."/>
    <d v="2023-11-23T00:00:00"/>
    <s v="Identificación del riesgo_x000a_Análisis antes de controles_x000a__x000a__x000a_Tratamiento del riesgo"/>
    <s v="Se ajusta el nombre del riesgo incorporando en su redacción el nombre del el servicio asociado a este._x000a_Se relaciona el servicio &quot;Información general y orientación de Trámites y Servicios a la ciudadanía en los canales de atención de la RED CADE&quot; en la lista desplegable._x000a_Se ajusta la valoración por probabilidad antes de controles en cuanto a la ocurrencia del riesgo, dado que no se ha materializado en los últimos 4 años, así mismo, se ajusta la explicación de la valoración obtenida._x000a_Se ajusta la redacción de controles en cuanto a los centros de costo relacionados a los documentos_x000a_Se define la acción preventiva para evitar la materialización del riesgo."/>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Medir y analizar la calidad en la prestación del servicio en los canales de relacionamiento con la Ciudadanía de la administración distrital"/>
    <n v="212"/>
    <s v="UPYP-C003"/>
    <s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x v="1"/>
    <s v="Usuarios, productos y prácticas"/>
    <s v="Dirección Distrital de Calidad del Servicio "/>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Sin asociación"/>
    <s v="No aplica"/>
    <s v="Muy baja (1)"/>
    <n v="0.2"/>
    <s v="Leve (1)"/>
    <s v="Menor (2)"/>
    <s v="Menor (2)"/>
    <s v="Leve (1)"/>
    <s v="Leve (1)"/>
    <s v="Leve (1)"/>
    <s v="Moderado (3)"/>
    <n v="0.6"/>
    <s v="Moderado"/>
    <s v="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
    <s v="- 1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 Tipo: Preventivo Implementación: Manual_x000a_- 2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De lo contrario, se indica, en la misma evidencia de reunión, la conformidad a la operación y/o a las herramientas de seguimiento y evaluación.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directora(a) Distrital de Calidad del Servicio, autorizado(a) por el / la Subsecretario(a) de Servicio a la Ciudadanía, cada vez que se identifique la materialización del riesgo repite el monitoreo y lo compara con el anterior Tipo: Correctivo Implementación: Manual._x000a_- 2 El mapa de riesgos del proceso de Gobierno abierto y relacionamiento con la Ciudadanía indica que el / la directora(a) Distrital de Calidad del Servicio, autorizado(a) por el / la Subsecretario(a) de Servicio a la Ciudadanía, cada vez que se identifique la materialización del riesgo informa al Operador Disciplinari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6"/>
    <s v="Moderado"/>
    <s v="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irección Distrital de Calidad del Servicio sobre los valores de integridad, con relación al servicio a la ciudadanía._x000a__x000a__x000a__x000a__x000a__x000a__x000a__x000a__x000a__x000a__x000a__x000a__x000a__x000a__x000a__x000a__x000a__x000a__x000a_"/>
    <s v="- Gestor de integridad de la Dirección Distrital de Calidad del Servicio._x000a__x000a__x000a__x000a__x000a__x000a__x000a__x000a__x000a__x000a__x000a__x000a__x000a__x000a__x000a__x000a__x000a__x000a__x000a_"/>
    <s v="_x000a__x000a__x000a__x000a__x000a__x000a_-PA240-032"/>
    <s v="_x000a__x000a__x000a__x000a__x000a__x000a_945"/>
    <s v="01/03/2024_x000a__x000a__x000a__x000a__x000a__x000a__x000a__x000a__x000a__x000a__x000a__x000a__x000a__x000a__x000a__x000a__x000a__x000a__x000a_"/>
    <s v="31/10/2024_x000a__x000a__x000a__x000a__x000a__x000a__x000a__x000a__x000a__x000a__x000a__x000a__x000a__x000a__x000a__x000a__x000a__x000a__x000a_"/>
    <s v="-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_x000a_- Repetir el monitoreo y compararlo con el anterior_x000a_- Informar al Operador Disciplinario_x000a__x000a__x000a__x000a__x000a__x000a__x000a_- Actualizar el riesgo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s v="- Dirección Distrital de Calidad del Servicio _x000a_- Director Distrital de Calidad del Servicio_x000a_- Director Distrital de Calidad del Servicio_x000a__x000a__x000a__x000a__x000a__x000a__x000a_- Dirección Distrital de Calidad del Servicio "/>
    <s v="-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_x000a_- Informe comparativo_x000a_- Informe remitido a la Oficina de Control Interno Disciplinario_x000a__x000a__x000a__x000a__x000a__x000a__x000a_- Riesg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ctualizado."/>
    <d v="2023-11-23T00:00:00"/>
    <s v="_x000a__x000a__x000a__x000a_Tratamiento del riesgo"/>
    <s v="Se define la acción preventiva para evitar la materialización del riesgo."/>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Administrar canales de relacionamiento con la ciudadanía"/>
    <n v="287"/>
    <s v="EYADP-G175"/>
    <s v="Posibilidad de afectación económica (o presupuestal) por información inconsistente en los cobros a las entidades, debido a errores (fallas o deficiencias) en la elaboración de facturas por el uso de los espacios de los CADE y SuperCADE"/>
    <x v="0"/>
    <s v="Ejecución y administración de procesos"/>
    <s v="Dirección del Sistema Distrital de Servicio a la Ciudadanía"/>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 Fallas de conectividad e interoperabilidad. 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Recursos que no ingresan, ingresan por menor o mayor valor a la Tesorería Distrital._x000a_- Incumplimiento de objetivos y metas institucionales.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en el Sistema de Gestión de Calidad_x000a__x000a__x000a__x000a_"/>
    <s v="Sin asociación"/>
    <s v="No aplica"/>
    <s v="Baja (2)"/>
    <n v="0.4"/>
    <s v="Menor (2)"/>
    <s v="Menor (2)"/>
    <s v="Leve (1)"/>
    <s v="Leve (1)"/>
    <s v="Leve (1)"/>
    <s v="Leve (1)"/>
    <s v="Menor (2)"/>
    <n v="0.4"/>
    <s v="Moderado"/>
    <s v="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
    <s v="- 1 El procedimiento &quot;Facturación y cobro por concepto de uso de espacios en los SUPERCADE y CADE&quot; 422000-PR-377 indica que el profesional de facturación asignado, autorizado(a) por el Director(a) del Sistema Distrital de Servicio a la Ciudadanía, mensualmente valida el reporte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dejando como evidencia correo electrónico solicitando validación de las inconsistencias detectadas si existen. De lo contrario, se generan las facturas correspondientes. Tipo: Preventivo Implementación: Manual_x000a_- 2 El procedimiento &quot;Facturación y cobro por concepto de uso de espacios en los SUPERCADE y CADE&quot; 422000-PR-377 indica que el profesional de facturación asignado, autorizado(a) por el Director(a) del Sistema Distrital de Servicio a la Ciudadanía, mensualmente realiza seguimiento a la cartera respectiva en cuanto a la facturación realizada, determinando si existe o no mora en los pagos. La(s) fuente(s) de información utilizadas es(son) el reporte de facturación del sistema definido por la Secretaría Distrital de Hacienda. En caso de evidenciar observaciones, desviaciones o diferencias, lo relaciona en el Informe de Cartera y en el Informe Parcial de Supervisión desde el componente financiero, proyectando oficios dirigidos a la persona jurídica deudora, realizando o reiterando el cobro de las facturas pendientes de pago. De lo contrario, el mismo informe de cartera da cuenta del cumplimient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obierno Abierto y Relacionamiento con la Ciudadanía indica que Servidor(a) asignado , autorizado(a) por el (la) Director (a) del Sistema Distrital de Servicio a la Ciudadanía, cada vez que se identifique la materialización del riesgo realiza reinducción en el procedimiento de &quot;Facturación y cobro por concepto de uso de espacio en los SuperCADE y CADE&quot;.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_x000a_- Realizar reinducción en el procedimiento de &quot;Facturación y cobro por concepto de uso de espacio en los SuperCADE y CADE&quot;_x000a__x000a__x000a__x000a__x000a__x000a__x000a__x000a_- Actualizar el riesgo Posibilidad de afectación económica (o presupuestal) por información inconsistente en los cobros a las entidades, debido a errores (fallas o deficiencias) en la elaboración de facturas por el uso de los espacios de los CADE y SuperCADE"/>
    <s v="- Dirección del Sistema Distrital de Servicio a la Ciudadanía_x000a_- Servidor(a) asignado por el (la) Director(a) del Sistema Distrital de Servicio a la Ciudadanía_x000a__x000a__x000a__x000a__x000a__x000a__x000a__x000a_- Dirección del Sistema Distrital de Servicio a la Ciudadanía"/>
    <s v="-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_x000a_- Servidores(as) con reinducción en el procedimiento de Facturación y Cobro por concepto de uso de espacios en la RED CADE._x000a__x000a__x000a__x000a__x000a__x000a__x000a__x000a_- Riesgo de Posibilidad de afectación económica (o presupuestal) por información inconsistente en los cobros a las entidades, debido a errores (fallas o deficiencias) en la elaboración de facturas por el uso de los espacios de los CADE y SuperCADE, actualizado."/>
    <d v="2023-11-23T00:00:00"/>
    <s v="Identificación del riesgo_x000a_Análisis antes de controles_x000a__x000a__x000a_"/>
    <s v="Se ajustan las causas internas y externas._x000a_Se ajusta el análisis antes de controles, teniendo en cuenta el impacto de la materialización del riesgo en cuanto a la perspectiva “medidas de control interno o externo”."/>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Gestionar asesorías y formular e implementar proyectos en materia de transformación digital a entidades distritales_x000a_Fase:(propósito): Generar valor público para la ciudadanía, la Secretaria General y sus grupos de interés, mediante el uso y aprovechamiento estratégico de TIC)"/>
    <n v="288"/>
    <s v="UPYP-G020"/>
    <s v="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x v="0"/>
    <s v="Usuarios, productos y prácticas"/>
    <s v="Oficina Consejería Distrital de Tecnologías de Información y Comunicaciones –TIC-"/>
    <s v="- Dificultad en la articulación de actividades comunes a las dependencias._x000a_- Alta rotación de personal generando retrasos en la curva de aprendizaje._x000a_- Desarticulación en espacios de relacionamiento con poca comunicación con los procesos de planeación e instancias de decisión._x000a_- Desconocimiento por parte de algunos funcionarios acerca de las funciones de la entidad y elementos de la plataforma estratégica.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 Conocimiento parcial del propósito, funcionamiento y productos y servicios del proceso por parte del usuario final_x000a_- Manifestaciones que generan alteraciones en el orden público, en las cuales se vean afectada la gestión propia de la Secretaría General._x000a_- Presiones o motivaciones de los ciudadanos que incitan al servidor público a realizar conductas contrarias al deber ser.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Proyectos (ATIC)_x000a_- Asesoría técnica a entidades distritales_x000a_"/>
    <s v="- Procesos misionales y estratégicos misionales en el Sistema de Gestión de Calidad_x000a__x000a__x000a__x000a_"/>
    <s v="9. Industria, innovación e infraestructura"/>
    <s v="7872 Transformación digital y gestión TIC"/>
    <s v="Baja (2)"/>
    <n v="0.4"/>
    <s v="Leve (1)"/>
    <s v="Menor (2)"/>
    <s v="Leve (1)"/>
    <s v="Menor (2)"/>
    <s v="Menor (2)"/>
    <s v="Menor (2)"/>
    <s v="Menor (2)"/>
    <n v="0.4"/>
    <s v="Moderado"/>
    <s v="El proceso estima que el riesgo se ubica en una zona moderada, debido a que la frecuencia con la que se realizó la actividad clave asociada al riesgo durante el último año fue (12) veces, frente a su materialización podrían presentarse efectos menores para el proceso. "/>
    <s v="- 1 El procedimiento 1210200-PR-306 &quot;Asesoría Técnica o Formulación y Ejecución de Proyectos en el Distrito Capital (PC #1)” indica que el Profesional asignado, autorizado(a) por el Jefe de Oficina Alta Consejería Distrital de TIC, cada vez que identifica la necesidad de realizar una asesoría técnica o proyecto en materia TIC verifica que este enmarcado en los siguientes aspectos: 1.Políticas Públicas 2. Normatividad Nacional. 3.Directrices y lineamientos. 4.Funciones de la Alta Consejería Distrital de TIC. La(s) fuente(s) de información utilizadas es(son) el procedimiento y la Identificación Asesoría Técnica/Proyecto 4130000-FT- 1160. En caso de evidenciar observaciones, desviaciones o diferencias, en la identificación de la necesidad de una asesoría técnica y/o Proyecto en materia TIC, se remitirá memorando o correo electrónico con respuesta negativa . De lo contrario, se gestiona la asesoría técnica o se formula el perfil del proyecto, queda como evidencia identificación de la necesidad 4130000-FT-1160. Tipo: Preventivo Implementación: Manual_x000a_- 2 El procedimiento 1210200-PR-306 &quot;Asesoría Técnica o Formulación y Ejecución de Proyectos en el Distrito Capital (PC # 3)” indica que Asesor de Despacho, autorizado(a) por el jefe de la oficina Alta Consejería Distrital de TIC, cada vez que se identifique la gestión de una asesoría a través del formato 4130000-FT-1016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 Tipo: Detectivo Implementación: Manual_x000a_- 3 El procedimiento 1210200-PR-306 &quot;Asesoría Técnica o Formulación y Ejecución de Proyectos en el Distrito Capital (PC #5)” indica que el Asesor de Despacho, autorizado(a) por el Jefe de Oficina Alta Consejería TIC y El Jefe de Oficina Alt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Alta Consejería Distrital de TIC firma en señal de aprobación y queda como evidencia el perfil del proyecto. Tipo: Detectivo Implementación: Manual_x000a_- 4 El procedimiento 1210200-PR-306 &quot;Asesoría Técnica o Formulación y Ejecución de Proyectos en el Distrito Capital (PC #7)” indica que el Asesor de Despacho, autorizado(a) por el jefe de la oficina Alt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Alta Consejería Distrital TIC firma en señal de aprobación y queda como evidencia el formato 4130000-FT-1161. Tipo: Preven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Preventivo_x000a__x000a__x000a__x000a__x000a__x000a__x000a__x000a__x000a__x000a__x000a__x000a__x000a__x000a__x000a__x000a_"/>
    <s v="25%_x000a_1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40%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analiza los errores que se evidenciaron en la definición de la asesoría y la formulación del proyecto Tipo: Correctivo Implementación: Manual_x000a_- 2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se reformula el proyecto y se pasa para su revisión y aprob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riesgo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s v="- Oficina de Alta Consejería Distrital de Tecnologías de Información y Comunicaciones –TIC_x000a_- Jefe de Oficina Alta Consejería Distrital de Tecnologías de la Información y las Comunicaciones -TIC-_x000a_- Jefe de Oficina Alta Consejería Distrital de Tecnologías de la Información y las Comunicaciones -TIC-_x000a__x000a__x000a__x000a__x000a__x000a__x000a_- Oficina de Alta Consejería Distrital de Tecnologías de Información y Comunicaciones –TIC"/>
    <s v="- Reporte de monitoreo indicando la materialización del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_x000a_- Documento de análisis de errores _x000a_- Proyecto reformulado_x000a__x000a__x000a__x000a__x000a__x000a__x000a_-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actualizado."/>
    <d v="2023-11-23T00:00:00"/>
    <s v="Identificación del riesgo_x000a_Análisis antes de controles_x000a__x000a__x000a_"/>
    <s v="Se ajusta el nombre en cuanto a redacción._x000a_Se relacionan los servicios &quot;Asesoría técnica a entidades distritales y Proyectos&quot; asociados al riesgo._x000a_Se ajusta la explicación de la valoración obtenida antes de controles."/>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Gestionar asesorías y formular e implementar proyectos en materia de transformación digital_x000a__x000a_Fase: (actividad): Diseñar e implementar un portafolio de servicios de asesoría técnica para la gestión, acompañamiento y seguimiento a los Proyectos de Transformación Digital._x000a_-Implementar el ciclo de la formulación para una política pública de Bogotá territorio Inteligente; bajo los lineamientos del CONPES_x000a_-Acompañar el diseño de las agendas de transformación digital _x000a_-Hacer seguimiento a las agendas de transformación Digital)_x000a__x000a_*Gestionar el 100% de la implementación de la Política Pública Bogotá Territorio Inteligente Conpes 29_x000a_*Implementar 1 portafolio de servicios TIC para la transformación digital en entidades distritales que mejore su eficiencia y la toma de decisiones_x000a__x000a_"/>
    <n v="289"/>
    <s v="UPYP-G021"/>
    <s v="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x v="0"/>
    <s v="Usuarios, productos y prácticas"/>
    <s v="Oficina de Consejería Distrital de Tecnologías de Información y Comunicaciones –TIC"/>
    <s v="- Dificultad en la articulación de actividades comunes a las dependencias._x000a_- Alta rotación de personal generando retrasos en la curva de aprendizaje._x000a_- Desconocimiento por parte de algunos funcionarios acerca de las funciones de la entidad y elementos de la plataforma estratégica._x000a_- Desarticulación en espacios de relacionamiento con poca comunicación con los procesos de planeación e instancias de decisión._x000a__x000a__x000a__x000a__x000a__x000a_"/>
    <s v="- Presiones o motivaciones de los ciudadanos que incitan al servidor público a realizar conductas contrarias al deber ser._x000a_- Conocimiento parcial del propósito, funcionamiento y productos y servicios del proceso por parte del usuario final_x000a_- Manifestaciones que generan alteraciones en el orden público, en las cuales se vean afectada la gestión propia de la Secretaría General._x000a_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y estratégicos misionales en el Sistema de Gestión de Calidad_x000a__x000a__x000a__x000a_"/>
    <s v="Objetivo 17. Alianzas para lograr los objetivos"/>
    <s v="8109 Implementación de la estrategia de ciudad inteligente para mejorar la calidad de vida de la ciudadanía en Bogotá D.C.”."/>
    <s v="Baja (2)"/>
    <n v="0.4"/>
    <s v="Leve (1)"/>
    <s v="Menor (2)"/>
    <s v="Leve (1)"/>
    <s v="Menor (2)"/>
    <s v="Menor (2)"/>
    <s v="Menor (2)"/>
    <s v="Menor (2)"/>
    <n v="0.4"/>
    <s v="Moderado"/>
    <s v="El proceso estima que el riesgo se ubica en una zona moderado,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quot;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Detectivo Implementación: Manual_x000a_- 2  El procedimiento 1210200-PR-306 &quot;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Preventivo Implementación: Manual_x000a_- 3 El procedimiento 1210200-PR-306 &quot;Asesoría Técnica o Formulación y Ejecución de Proyectos en el Distrito Capital (PC #10)” indica que el asesor de despacho, autorizado(a) por el jefe de la oficin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 De lo contrario, el asesor remite por correo electrónico al jefe de oficina de la Alta Consejería Distrital de TIC quien en señal de aprobación firma el formato de Informe parcial/Final del proyecto 4130000-FT-1159 Queda como evidencia Informe parcial/Final del proyecto 4130000-FT-1159, Correo electrónico/solicitud aprobación del informe, Correo electrónico/ajustes informe parcial o final del proyect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Detectivo_x000a__x000a__x000a__x000a__x000a__x000a__x000a__x000a__x000a__x000a__x000a__x000a__x000a__x000a__x000a__x000a__x000a_"/>
    <s v="1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30%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identifica las causas de incumplimiento en la ejecución de un proyecto. Tipo: Correctivo Implementación: Manual_x000a_- 2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ajusta el plan de trabajo con los tiempos en que se cumplirá el proyect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60000000000001"/>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_x0009__x0009__x0009__x0009__x0009_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en el informe de monitoreo a la Oficina Asesora de Planeación._x000a_- Identificar las causas de porque se incumplió  la gestión de la asesoría y/o ejecución de un proyecto_x000a_- Ajustar el plan de trabajo con los tiempos en que se cumplirá el proyecto_x000a__x000a__x000a__x000a__x000a__x000a__x000a_- Actualizar el riesgo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s v="- Oficina de Consejería Distrital de Tecnologías de Información y Comunicaciones –TIC_x000a_- Jefe Oficina de la Alta Consejería Distrital de TIC, Asesora de despacho, profesional especializado_x000a_- Jefe Oficina de la Alta Consejería Distrital de TIC, Asesora de despacho, profesional especializado_x000a__x000a__x000a__x000a__x000a__x000a__x000a_- Oficina de Consejería Distrital de Tecnologías de Información y Comunicaciones –TIC"/>
    <s v="- Reporte de monitoreo indicando la materialización del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_x000a_- Causas de incumplimiento identificadas_x000a_- Plan de trabajo actualizado _x000a__x000a__x000a__x000a__x000a__x000a__x000a_-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actualizado."/>
    <d v="2023-11-23T00:00:00"/>
    <s v="Identificación del riesgo_x000a_Análisis antes de controles_x000a__x000a_Evaluación de controles_x000a_"/>
    <s v="Se ajusta el nombre en cuanto a redacción._x000a_Se relacionan los servicios &quot;Asesoría técnica a entidades distritales y Proyectos&quot; asociados al riesgo._x000a_Se ajusta la valoración de la perspectiva del impacto antes de controles en lo referente a &quot;cumplimiento&quot;._x000a_Se ajusta la redacción de la valoración obtenida después de controles."/>
    <d v="2024-07-03T00:00:00"/>
    <s v="Identificación del riesgo_x000a_Análisis antes de controles."/>
    <s v=" Se realiza la actualización del riesgo con las siguientes novedades:_x000a__x000a_-Identificación: Se incluye lo relacionado con la asociación al proyecto de inversión 8109 “Implementación de la estrategia de ciudad inteligente para mejorar la calidad de vida de la ciudadanía en Bogotá D.C.”. Se ajusta el objetivo de desarrollo sostenible. Se elimina causa externa._x000a__x000a_-Análisis: Se ajusta el nombre de la Oficina en la redacción de los controles controles preventivos, detectivos y correctivos._x000a__x000a_(Radicado: memorando 3-2024-16899 del 3 de julio de 2024."/>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Gestionar asesorías y formular e implementar proyectos en materia de transformación digital"/>
    <n v="213"/>
    <s v="FI-C035"/>
    <s v="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x v="1"/>
    <s v="Fraude interno"/>
    <s v="Oficina Consejería Distrital de Tecnologías de Información y Comunicaciones –TIC-"/>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_x000a__x000a__x000a__x000a__x000a_"/>
    <s v="5. Fortalecer la prestación del servicio a la ciudadanía con oportunidad, eficiencia y transparencia, a través del uso de la tecnología y la cualificación de los servidores."/>
    <s v="- Proyectos (ATIC)_x000a_- Asesoría técnica a entidades distritales_x000a_"/>
    <s v="- Ningún otro proceso en el Sistema de Gestión de Calidad_x000a__x000a__x000a__x000a_"/>
    <s v="Sin asociación"/>
    <s v="No aplica"/>
    <s v="Muy baja (1)"/>
    <n v="0.2"/>
    <s v="Leve (1)"/>
    <s v="Menor (2)"/>
    <s v="Leve (1)"/>
    <s v="Menor (2)"/>
    <s v="Leve (1)"/>
    <s v="Leve (1)"/>
    <s v="Catastrófico (5)"/>
    <n v="1"/>
    <s v="Extremo"/>
    <s v="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
    <s v="- 1 El procedimiento 1210200-PR-306 “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Detectivo Implementación: Manual_x000a_- 2 El procedimiento 1210200-PR-306 “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Preventivo Implementación: Manual_x000a_- 3  El procedimiento 1210200-PR-306 “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Informe parcial/final del proyecto” y el correo electrónico Queda como evidencia Informe parcial/Final del proyecto 4130000-FT-1159 Correo electrónico/solicitud aprobación del informe, Correo electrónico/ajustes informe parcial o final del proyecto.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Preventivo_x000a__x000a__x000a__x000a__x000a__x000a__x000a__x000a__x000a__x000a__x000a__x000a__x000a__x000a__x000a__x000a__x000a_"/>
    <s v="1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40%_x000a_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Reasignar la asesoría a un nuevo profesional para continuar con la prestación del servicio de asesoría técnica en materia TIC. Tipo: Correctivo Implementación: Manual_x000a_-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retomar la asesoría realizando los ajustes pertinentes a los documentos relacionados con la  asesoría Técnica en materia TI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1"/>
    <s v="Extremo"/>
    <s v="El proceso estima que el riesgo se ubica en una zona extrema, aunque los controles establecidos son los adecuados y la calificación de los criterios es satisfactoria, el impacto no disminuye por ser un riesgo de corrupción. Ante su materialización se aplicarían las acciones de contingencia establecida."/>
    <s v="Reducir"/>
    <s v="- Sensibilizar cuatrimestralmente al equipo de la Alta Consejería Distrital de TIC sobre los valores de integridad_x000a__x000a__x000a__x000a__x000a__x000a__x000a__x000a__x000a__x000a__x000a__x000a__x000a__x000a__x000a__x000a__x000a__x000a__x000a_"/>
    <s v="- Profesionales responsables de riesgos de la ACDTIC y Gestor de integridad_x000a__x000a__x000a__x000a__x000a__x000a__x000a__x000a__x000a__x000a__x000a__x000a__x000a__x000a__x000a__x000a__x000a__x000a__x000a_"/>
    <s v="_x000a__x000a__x000a__x000a__x000a__x000a_ -PA240-24"/>
    <s v="_x000a__x000a__x000a__x000a__x000a__x000a_938"/>
    <s v="01/03/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a la Oficina Asesora de Planeación en el informe de monitoreo en caso que tenga fallo._x000a_- Reasignar la asesoría a un nuevo profesional para continuar con la prestación del servicio de asesoría técnica en materia TIC_x000a_- Retomar la asesoría realizando los ajustes pertinentes a los documentos relacionados con la  asesoría Técnica en materia TIC_x000a__x000a__x000a__x000a__x000a__x000a__x000a_- Actualizar el riesgo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s v="- Oficina de Alta Consejería Distrital de Tecnologías de Información y Comunicaciones –TIC_x000a_- Jefe Oficina de la Alta Consejería Distrital de TIC_x000a_- Jefe Oficina de la Alta Consejería Distrital de TIC_x000a__x000a__x000a__x000a__x000a__x000a__x000a_- Oficina de Alta Consejería Distrital de Tecnologías de Información y Comunicaciones –TIC"/>
    <s v="- Notificación realizada d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reporte de monitoreo a la Oficina Asesora de Planeación en caso que el riesgo tenga fallo definitivo._x000a_- Formato de asesoría técnica actualizado _x000a_- Documentos ajustados relacionados con la asesoría técnica en materia TIC_x000a__x000a__x000a__x000a__x000a__x000a__x000a_- Riesg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ctualizado."/>
    <d v="2023-11-23T00:00:00"/>
    <s v="Identificación del riesgo_x000a_Análisis antes de controles_x000a__x000a__x000a_Tratamiento del riesgo"/>
    <s v="Se ajusta el nombre en cuanto a redacción._x000a_Se relacionan los servicios &quot;Asesoría técnica a entidades distritales y Proyectos&quot; asociados al riesgo._x000a_Se ajusta la redacción de la explicación de la valoración obtenida después de controles, para dar mayor claridad._x000a_Se define la acción preventiva para evitar la materialización del riesgo._x000a_Se ajustan los controles correctivos en coherencia con el ajuste efectuado en las acciones de contingencia del riesgo._x000a_Se ajustan las acciones de contingencia."/>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 Formular, implementar y realizar seguimiento a las estrategias, lineamientos y proyectos en materia gobierno abierto y la transformación digital_x000a_(Fase: Actividad) Implementar una (1) estrategia de Estado Abierto para el acceso, uso y aprovechamiento de datos e información pública."/>
    <n v="290"/>
    <s v="EYADP-G176"/>
    <s v="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x v="0"/>
    <s v="Ejecución y administración de procesos"/>
    <s v="Subsecretaria Distrital de Fortalecimiento Institucional"/>
    <s v="- Insuficiencia de estrategias institucionales para ejercer la democracia digital, el control social y el aprovechamiento de información pública, en el marco de la transparencia, la colaboración y la participación._x000a_- Desarticulación en espacios de relacionamiento con poca comunicación con los procesos de planeación e instancias de decisión._x000a__x000a__x000a__x000a__x000a__x000a__x000a__x000a_"/>
    <s v="- Pérdida de credibilidad y de confianza que dificulte la ejecución de las políticas, programas y proyectos de la Secretaría General._x000a_- Dificultades en la coordinación entre las administraciones locales, distritales y nacionales para la prestación de servicios o ejecución de programas._x000a_- Insuficiencia de recursos para el logro de las metas u objetivos propuesto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5 Reducir considerablemente la corrupción y el soborno en todas sus formas"/>
    <s v="8115 Fortalecimiento de la cultura en los actores públicos y privados en integridad y estado abierto que mejore la gobernanza en Bogotá D.C"/>
    <s v="Baja (2)"/>
    <n v="0.4"/>
    <s v="Leve (1)"/>
    <s v="Moderado (3)"/>
    <s v="Leve (1)"/>
    <s v="Leve (1)"/>
    <s v="Moderado (3)"/>
    <s v="Moderado (3)"/>
    <s v="Moderado (3)"/>
    <n v="0.6"/>
    <s v="Moderado"/>
    <s v="El proceso estima que el riesgo se ubica en una zona moderada, debido a que la frecuencia con la que se realizó la actividad clave asociada al riesgo fue cinco (5) veces en el último año, sin embargo, ante su materialización podrían presentarse afectaciones para el proceso en cuanto a imagen, información y cumplimiento."/>
    <s v="- 1 El procedimiento Formulación y seguimiento al Plan de Acción General de Gobierno Abierto de Bogotá 4202000-PR-101 indica que el Profesional del Proyecto de Inversión “8115 - Fortalecimiento de la cultura en los actores públicos y privados en integridad y estado abierto que mejore la gobernanza en Bogotá D.C.”, autorizado(a) por el Asesor del despacho asignado al Proyecto de Inversión “8115 - Fortalecimiento de la cultura en los actores públicos y privados en integridad y estado abierto que mejore la gobernanza en Bogotá D.C.”, una vez recibida la programación de las acciones y compromisos del Plan de Acción General del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_x000a_- 2 El procedimiento Formulación y seguimiento al Plan de Acción General de Gobierno Abierto de Bogotá 4202000-PR-101 indica que el Profesional del Proyecto de Inversión “8115 - Fortalecimiento de la cultura en los actores públicos y privados en integridad y estado abierto que mejore la gobernanza en Bogotá D.C.”, autorizado(a) por el Asesor del despacho asignado al Proyecto de Inversión “8115 - Fortalecimiento de la cultura en los actores públicos y privados en integridad y estado abierto que mejore la gobernanza en Bogotá D.C.”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interna,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interna,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en el informe de monitoreo a la Oficina Asesora de Planeación._x000a_- Verificar el seguimiento con la entidad distrital asociada_x000a_- Solicitar ajustes o precisiones a la información _x000a_- Verificar que se realizaron los ajustes de modificación del seguimiento_x000a__x000a__x000a__x000a__x000a__x000a_- Actualizar el riesgo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s v="- Subsecretaria Distrital de Fortalecimiento Institucional (Gerente del Proyecto)_x000a_- Gerente del Proyecto   _x000a_- Gerente del Proyecto   _x000a_- Gerente del Proyecto   _x000a__x000a__x000a__x000a__x000a__x000a_- Subsecretaria Distrital de Fortalecimiento Institucional"/>
    <s v="- Reporte de monitoreo indicando la materialización del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_x000a_- Acta con los compromisos adquiridos._x000a_- Correo electrónico solicitando ajustes o precisiones a la información remitida_x000a_- Documento de informe de seguimiento al modelo ajustado_x000a__x000a__x000a__x000a__x000a__x000a_-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actualizado."/>
    <d v="2023-11-23T00:00:00"/>
    <s v="Identificación del riesgo_x000a_Análisis antes de controles_x000a_Establecimiento de controles_x000a_Evaluación de controles_x000a_Tratamiento del riesgo"/>
    <s v="Se ajusta el nombre del riesgo_x000a_Se ajusta la calificación de la probabilidad y las perspectivas de impacto._x000a_Se ajusta la explicación de la valoración obtenida antes de controles._x000a_Se ajustan los controles preventivos y detectivos, se incorporan los controles definidos en el procedimiento Formulación y seguimiento al Plan de Acción General de Gobierno Abierto de Bogotá (4202000-PR-101)._x000a_Se ajustan los controles correctivos acorde con las acciones de contingencia definidas._x000a_Se ajusta la explicación de la valoración obtenida después de controles._x000a_Se cambia la opción de manejo del riesgo a “Aceptar”._x000a_Se ajustan las acciones de contingencia frente a la materialización del riesgo."/>
    <d v="2024-09-09T00:00:00"/>
    <s v="Identificación del riesgo_x000a_Establecimiento de controles"/>
    <s v="Se realiza la actualización del riesgo con las siguientes novedades:_x000a__x000a_- Identificación del riesgo: Se incluye lo relacionado con la asociación al proyecto de inversión  Proyecto de Inversión “8115 - Fortalecimiento de la cultura en los actores públicos y privados en integridad y estado abierto que mejore la gobernanza en Bogotá D.C.” _x000a__x000a_- Establecimiento de controles: Se incluye lo relacionado con la asociación al proyecto de inversión  Proyecto de Inversión “8115 - Fortalecimiento de la cultura en los actores públicos y privados en integridad y estado abierto que mejore la gobernanza en Bogotá D.C.” _x000a__x000a_(Radicado: 3-2024-25046 del 9 de septiembre de 2024.) "/>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Formular, implementar y realizar seguimiento a las estrategias, lineamientos y proyectos en materia gobierno abierto y la transformación digital_x000a_(Propósito): Fortalecer la cultura en los actores públicos y privados en integridad y Estado Abierto que mejore la gobernanza en la ciudad."/>
    <n v="291"/>
    <s v="EYADP-G177"/>
    <s v="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x v="0"/>
    <s v="Ejecución y administración de procesos"/>
    <s v="Subsecretaria Distrital de Fortalecimiento Institucional"/>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5 Reducir considerablemente la corrupción y el soborno en todas sus formas"/>
    <s v="8115 Fortalecimiento de la cultura en los actores públicos y privados en integridad y estado abierto que mejore la gobernanza en Bogotá D.C"/>
    <s v="Media (3)"/>
    <n v="0.6"/>
    <s v="Leve (1)"/>
    <s v="Moderado (3)"/>
    <s v="Leve (1)"/>
    <s v="Leve (1)"/>
    <s v="Leve (1)"/>
    <s v="Moderado (3)"/>
    <s v="Moderado (3)"/>
    <n v="0.6"/>
    <s v="Moderado"/>
    <s v="El proceso estima que el riesgo se ubica en una zona moderada, debido a que la frecuencia con la que se realizó la actividad clave asociada al riesgo fue treinta y siete (37) veces en el último año, sin embargo, ante su materialización podrían presentarse afectaciones para el proceso en cuanto a imagen y cumplimiento."/>
    <s v="- 1 La propuesta de control para el procedimiento Formulación y seguimiento al Plan de Acción General de Gobierno Abierto de Bogotá 4202000-PR-101 indica que el Profesional del Proyecto de Inversión “8115 - Fortalecimiento de la cultura en los actores públicos y privados en integridad y estado abierto que mejore la gobernanza en Bogotá D.C.”, autorizado(a) por el Asesor del despacho asignado al Proyecto de Inversión “8115 - Fortalecimiento de la cultura en los actores públicos y privados en integridad y estado abierto que mejore la gobernanza en Bogotá D.C.”, cada vez que identifica la necesidad de realizar acompañamiento y/o asesoramiento metodológico verifica que se encuentra enmarcado dentro de los pilares de Gobierno Abierto de Bogotá. La(s) fuente(s) de información utilizadas es(son) la directiva 005 de 2020 y la matriz de acciones de gobierno abierto a implementar_4202000-FT-1305. En caso de evidenciar observaciones, desviaciones o diferencias, se realiza gestión con la entidad responsable del acompañamiento y se programa con la entidad la asesoría. De lo contrario, se envía citación para la programación del acompañamiento. Tipo: Preventivo Implementación: Manual_x000a_- 2 El procedimiento Formulación y seguimiento al Plan de Acción General de Gobierno Abierto de Bogotá 4202000-PR-101 indica que el Profesional del Proyecto de Inversión “8115 - Fortalecimiento de la cultura en los actores públicos y privados en integridad y estado abierto que mejore la gobernanza en Bogotá D.C.”, accesible e incluyente de Bogotá”, autorizado(a) por el Asesor del despacho asignado al Proyecto de Inversión “8115 - Fortalecimiento de la cultura en los actores públicos y privados en integridad y estado abierto que mejore la gobernanza en Bogotá D.C.”,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se verifica la necesidad de aclaración, ajustes o precisiones al documento estratégico. Tipo: Correctivo Implementación: Manual_x000a_- 2 El mapa de riesgos del proceso de Gobierno abierto y relacionamiento con la Ciudadanía indica que el Gerente del Proyecto, autorizado(a) por Resolución interna, cada vez que se materialice el riesgo se verifica la realización de las acciones pertinente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enor (2)"/>
    <n v="0.33749999999999997"/>
    <s v="Moderado"/>
    <s v="El proceso estima que el riesgo se ubica en una zona moderado, debido a que los controles establecidos son los adecuados y la calificación de los criterios es satisfactoria, ubicando el riesgo en la escala de probabilidad  baja con un impacto menor, y ante su materialización, podrían disminuirse los efectos, aplicando las acciones de contingencia."/>
    <s v="Reducir"/>
    <s v="- Actualizar el procedimiento &quot;Formulación y seguimiento al Plan de Acción General de Gobierno Abierto de Bogotá (4202000-PR-101)&quot;, con el fin de documentar el control relacionado con: 1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realizar acompañamiento y/o asesoramiento metodológico verifica que se encuentra enmarcado dentro de los pilares de Gobierno Abierto de Bogotá. La(s) fuente(s) de información utilizadas es(son) la directiva 005 de 2020 y la matriz de acciones de gobierno abierto a implementar_4202000-FT-1305. En caso de evidenciar observaciones, desviaciones o diferencias, se realiza gestión con la entidad responsable del acompañamiento y se programa con la entidad la asesoría. De lo contrario, se envía citación para la programación del acompañamiento. Tipo: Preventivo Implementación: Manual_x000a_- Definir el(los) control(es) de tipo preventivo, detectivo y/o correctivo que se requiera para disminuir la calificación de la probabilidad y/o impacto del riesgo &quot;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quot;._x000a__x000a__x000a__x000a__x000a__x000a__x000a__x000a__x000a__x000a__x000a__x000a__x000a__x000a__x000a__x000a__x000a__x000a_"/>
    <s v="- Asesor GAB_x000a_- Asesor GAB_x000a__x000a__x000a__x000a__x000a__x000a__x000a__x000a__x000a__x000a__x000a__x000a__x000a__x000a__x000a__x000a__x000a__x000a_"/>
    <s v="- Formulación y seguimiento al Plan de Acción General de Gobierno Abierto de Bogotá (4202000-PR-101) actualizado_x000a_- Documento de proceso Gobierno Abierto y Relacionamiento con la ciudadanía con el(los) control(es) incorporados_x000a__x000a__x000a__x000a__x000a__x000a__x000a__x000a__x000a__x000a__x000a__x000a__x000a__x000a__x000a__x000a__x000a__x000a_"/>
    <s v=" -1012_x000a_ -1013_x000a__x000a__x000a__x000a__x000a__x000a__x000a__x000a__x000a__x000a__x000a__x000a__x000a__x000a__x000a__x000a__x000a__x000a_"/>
    <s v="01/03/2024_x000a_01/03/2024_x000a__x000a__x000a__x000a__x000a__x000a__x000a__x000a__x000a__x000a__x000a__x000a__x000a__x000a__x000a__x000a__x000a__x000a_"/>
    <s v="30/04/2024_x000a_15/07/2024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en el informe de monitoreo a la Oficina Asesora de Planeación._x000a_- Verificar la necesidad de aclaración, ajustes o precisiones al documento estratégico_x000a_- Verificar que se realizaron las acciones pertinentes_x000a__x000a__x000a__x000a__x000a__x000a__x000a_- Actualizar 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s v="- Subsecretaria Distrital de Fortalecimiento Institucional_x000a_- Gerente del Proyecto   _x000a_- Gerente del Proyecto   _x000a__x000a__x000a__x000a__x000a__x000a__x000a_- Subsecretaria Distrital de Fortalecimiento Institucional"/>
    <s v="- Reporte de monitoreo indicando la materialización del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_x000a_- Acta de reunión en donde se identifiquen en los compromisos las acciones a tomar_x000a_- Documento de informe de seguimiento al modelo ajustado_x000a__x000a__x000a__x000a__x000a__x000a__x000a_-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actualizado."/>
    <d v="2023-11-23T00:00:00"/>
    <s v="Identificación del riesgo_x000a_Análisis antes de controles_x000a_Establecimiento de controles_x000a_Evaluación de controles_x000a_Tratamiento del riesgo"/>
    <s v="Se ajusta el nombre del riesgo_x000a_Se ajusta la calificación de la probabilidad y las perspectivas de impacto._x000a_Se ajusta la explicación de la valoración obtenida antes de controles._x000a_Se ajustan los controles preventivos y detectivos, se incorporar los controles definidos en el procedimiento Formulación y seguimiento al Plan de Acción General de Gobierno Abierto de Bogotá (4202000-PR-101)._x000a_Se ajustan los controles correctivos acorde con las acciones de contingencia definidas._x000a_Se ajusta la explicación de la valoración obtenida después de controles._x000a_Se cambia la opción de manejo del riesgo a “Aceptar”._x000a_Se definen acciones de tratamiento _x000a_Se ajustan las acciones de contingencia frente a la materialización del riesgo."/>
    <d v="2024-09-09T00:00:00"/>
    <s v="Identificación del riesgo_x000a_Establecimiento de controles"/>
    <s v="Se realiza la actualización del riesgo con las siguientes novedades:_x000a__x000a_- Identificación del riesgo: Se incluye lo relacionado con la asociación al proyecto de inversión Proyecto de Inversión “8115 - Fortalecimiento de la cultura en los actores públicos y privados en integridad y estado abierto que mejore la gobernanza en Bogotá D.C.” _x000a__x000a_- Establecimiento de controles: Se incluye lo relacionado con la asociación al proyecto de inversión Proyecto de Inversión “8115 - Fortalecimiento de la cultura en los actores públicos y privados en integridad y estado abierto que mejore la gobernanza en Bogotá D.C.”_x000a__x000a_(Radicado: 3-2024-25046 del 9 de septiembre de 2024.) "/>
    <m/>
    <m/>
    <m/>
    <m/>
    <m/>
    <m/>
    <m/>
    <m/>
    <m/>
    <m/>
    <m/>
    <m/>
    <m/>
    <m/>
    <m/>
    <m/>
    <m/>
    <m/>
    <m/>
    <m/>
    <m/>
    <m/>
    <m/>
    <m/>
    <m/>
    <m/>
    <m/>
    <m/>
    <m/>
    <m/>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Oficina Consejería Distrital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actividad): Gestionar el funcionamiento administrativo y operativo para el otorgamiento de la ayuda humanitaria."/>
    <n v="207"/>
    <s v="FI-C030"/>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s v=" Oficina Consejería Distrital de Paz, Víctimas y Reconciliación"/>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Implementar estrategias y acciones que aporten a la construcción de la paz, la reparación, la memoria y la reconciliación en Bogotá región."/>
    <s v="- Otorgamiento de la ayuda humanitaria inmediata_x000a__x000a_"/>
    <s v="- Procesos estratégicos en el Sistema de Gestión de Calidad_x000a__x000a__x000a__x000a_"/>
    <s v="Sin asociación"/>
    <s v="No aplica"/>
    <s v="Muy baja (1)"/>
    <n v="0.2"/>
    <s v="Menor (2)"/>
    <s v="Menor (2)"/>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130000-PR-315 “Otorgar ayuda o atención humanitaria inmediata” (Act 11) indica que el Profesional Psicosocial / Jurídica de la Dirección de Reparación Integral, autorizado(a) por el Director de Reparación Integral, Diariamente revisa las validaciones de los criterios de (competencia, temporalidad, territorialidad, buena fe y vulnerabilidad), verificando la información obtenida para el otorgamiento de ayuda o atención humanitaria inmediata, y si aplica para otorgamiento de ayuda o atención humanitaria inmediata, revisa que la tasación generada por el sistema concuerde con las características del núcleo familiar (ver Guía Documento técnico de tasación medidas de ayuda humanitaria inmediata 4130000-GS-112). La(s) fuente(s) de información utilizada(s) es(son) el Sistema de Información para las Víctimas SIVIC. En caso de evidenciar observaciones, desviaciones o diferencias, dado que la tasación no corresponde a la cantidad de personas y sus necesidades especiales, se analiza nuevamente la información de la caracterización inicial en el Sistema de Información para las Víctimas SIVIC. De lo contrario, elabora el concepto de la favorabilidad o no de la entrega de ayuda o atención humanitaria inmediata. Tipo: Preventivo Implementación: Manual_x000a_- 2 El procedimiento 4130000-PR-315 “Otorgar ayuda o atención humanitaria inmediata” (Act 13) indica que el Profesional Jurídico de la Dirección de Reparación Integral, autorizado(a) por El Director de Reparación Integral, Diariamente revisa el proyecto de evaluación de vulnerabilidad para el otorgamiento de ayuda o atención humanitaria Inmediata a fin de identificar el cumplimiento de los mínimos legales para el otorgamiento o no de las medidas establecidas. La(s) fuente(s) de información utilizadas es(son) el Sistema de Información de Víctimas SIVIC. En caso de evidenciar observaciones, desviaciones o diferencias, ajusta redacción, sentido y coherencia de la evaluación con el formato establecido y los criterios legales para el otorgamiento, En caso de ser necesario, devuelve la evaluación al profesional psicosocial/jurídico que realizó la evaluación a través del sistema de información SIVIC con las observaciones para realizar los respectivos ajustes. De lo contrario, elabora y registra concepto jurídico que soporta la decisión de entrega o no entrega de ayuda o atención humanitaria inmediata teniendo en cuenta los criterios establecidos en la Guía para identificar el estado de vulnerabilidad y otorgar ayuda humanitaria inmediata 4120000-GS-066. Finalmente, da visto bueno en el sistema, registrando también la justificación correspondiente. Tipo: Preventivo Implementación: Manual_x000a_- 3 El procedimiento 4130000-PR-315 “Otorgar ayuda o atención humanitaria inmediata” (Act 14) indica que el Profesional Responsable del Centro de Encuentro de la Dirección de Reparación Integral (Referente), autorizado(a) por el Director de Reparación Integral, Diariamente valida que la decisión de otorgar o no medidas de ayuda o atención humanitaria sea coherente con los criterios de otorgamiento, teniendo en cuenta los criterios establecidos en la Guía para identificar el estado de vulnerabilidad y otorgar ayuda humanitaria inmediata 4120000-GS-066 y los conceptos psicosocial y jurídico. La(s) fuente(s) de información utilizadas es(son) Sistema de Información de Víctimas SIVIC. En caso de evidenciar observaciones, desviaciones o diferencias, de forma o de fondo, se devuelve la evaluación través del sistema de información al profesional responsable de subsanar para su corrección. De lo contrario, y si  se evidencia que la evaluación cumple con todos los criterios para el otorgamiento o no de ayuda o atención humanitaria inmediata, se aprueba mediante el sistema de información la evaluación realizada. da visto bueno y envía para aprobación del Director(a) de Reparación por medio del Sistema de Información SIVIC. Tipo: Detectivo Implementación: Manual_x000a_- 4 El procedimiento 4130000-PR-315 “Otorgar ayuda o atención humanitaria inmediata” (Act 15) indica que el Director(a), autorizado(a) por el Alto(a) Consejero(a) de Paz, Víctimas y Reconciliación, Diariamente verifica que la evaluación para el otorgamiento de medidas de ayuda o atención humanitaria inmediata cumpla con todos los criterios para el otorgamiento o no de la Ayuda o Atención Humanitaria Inmediata. La(s) fuente(s) de información utilizada(s) es(son) el Sistema de Información de Víctimas SIVIC. En caso de evidenciar observaciones, desviaciones o diferencias, de forma o de fondo se devuelve la evaluación a través del sistema de información al profesional responsable de subsanar para su corrección, según a quien corresponda subsanar. De lo contrario, aprueba a través del sistema de información SIVIC la evaluación de vulnerabilidad para el Otorgamiento de Ayuda o Atención Humanitaria Inmediata, lo que genera el consecutivo final a la evaluación.  Tipo: Detectivo Implementación: Manual_x000a_- 5 El procedimiento 4130000-PR-315 “Otorgar ayuda o atención humanitaria inmediata” (Act 22) indica que el Profesional responsable en la Dirección de Reparación Integral, Referente de Centro de Encuentro y Director(a) de Reparación Integral, autorizado(a) por el Director de Reparación Integral, Cada vez que se reciba un recurso de reposición, revisa el proyecto que resuelve el recurso de reposición, de acuerdo con el caso, la ley y jurisprudencia aplicable. La(s) fuente(s) de información utilizada(s) es(son) Sistema de Información de Víctimas - SIVIC. En caso de evidenciar observaciones, desviaciones o diferencias, remite mediante correo electrónico al profesional jurídico que proyectó para que realice los ajustes correspondientes. De lo contrario, solicita visto bueno del referente de centro de encuentro y aprobación del(la) Director(a) de Reparación Integral para firmas de la Reposición de la evaluación de vulnerabilidad Tipo: Detectivo Implementación: Manual_x000a_- 6. El procedimiento 4130000-PR-315 “Otorgar ayuda o atención humanitaria inmediata” (Act 25) indica que el Alto(a) Consejero(a) de Paz, Víctimas y Reconciliación, autorizado por el manual de funciones, Cada vez que se reciba un recurso de apelación, revisa el proyecto de resolución que lo resuelve, de acuerdo con el caso, la ley y jurisprudencia aplicable. La(s) fuente(s) de información utilizada(s) es(son) el Sistema de Información de Víctimas SIVIC. En caso de evidenciar observaciones, desviaciones o diferencias, remite mediante correo electrónico al profesional que proyectó de la Alta Consejería de Paz, Víctimas y Reconciliación, para que realice los ajustes correspondientes. De lo contrario, aprueba y firma el documento Tipo: Detectivo Implementación: Manual_x000a_- 7. El procedimiento 4130000-PR-315 “Otorgar ayuda o atención humanitaria inmediata” (Act 28) indica que el Profesional responsable en la Dirección de Reparación Integral, Referente de Centro de Encuentro y Director(a) de Reparación Integral, autorizado(a) por el Director de Reparación Integral, Cada vez que se requiera una corrección  de la evaluación de vulnerabilidad, se revisa el acta de corrección de evaluación de vulnerabilidad de acuerdo con el caso, la ley y jurisprudencia aplicable. La(s) fuente(s) de información utilizada(s) es(son) el Sistema de Información de Víctimas SIVIC. En caso de evidenciar observaciones, desviaciones o diferencias, remite mediante correo electrónico al profesional que proyectó para que realice los ajustes correspondientes. De lo contrario, solicita visto bueno al referente de centro de encuentro y aprobación del(la) Director(a) de Reparación Integral para firmas del acto administrativo. Tipo: Detectivo Implementación: Manual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Detectivo_x000a_- Detectivo_x000a_- Detectivo_x000a_- Detectivo_x000a_- Detectivo_x000a__x000a__x000a__x000a__x000a__x000a__x000a__x000a__x000a__x000a__x000a__x000a__x000a_"/>
    <s v="25%_x000a_25%_x000a_15%_x000a_1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30%_x000a_30%_x000a_30%_x000a_30%_x000a_30%_x000a__x000a__x000a__x000a__x000a__x000a__x000a__x000a__x000a__x000a__x000a__x000a__x000a_"/>
    <s v="- 1 El mapa de riesgos del proceso Paz, Víctimas y Reconciliación indica que Profesional Universitario y/o especializado, autorizado(a) por el Jefe de Oficina Alta Consejería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 Tipo: Correctivo Implementación: Manual_x000a_- 2 El mapa de riesgos del proceso Paz, Víctimas y Reconciliación indica que Profesional Universitario y/o especializado, autorizado(a) por el Jefe de Oficina Alta Consejería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10104E-2"/>
    <s v="Mayor (4)"/>
    <n v="0.8"/>
    <s v="Alto"/>
    <s v="El proceso estima que el riesgo se ubica en una zona alt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Reducir"/>
    <s v="- Implementar un plan de fortalecimiento trimestral a todo el personal, de planta y contratistas, que intervienen en el procedimiento de otorgamiento de ayuda o atención humanitaria inmediata al interior de la Dirección de Reparación Integral, con el objetivo de robustecer conocimientos en aspectos penales, fiscales y disciplinarios y sus consecuencias, por incurrir en actos de corrupción. _x000a__x000a__x000a__x000a__x000a__x000a__x000a__x000a__x000a__x000a__x000a__x000a__x000a__x000a__x000a__x000a__x000a__x000a__x000a_"/>
    <s v="- Directora de Reparación Integral_x000a__x000a__x000a__x000a__x000a__x000a__x000a__x000a__x000a__x000a__x000a__x000a__x000a__x000a__x000a__x000a__x000a__x000a__x000a_"/>
    <s v="_x000a__x000a__x000a__x000a__x000a__x000a_ -PA240-38"/>
    <s v="_x000a__x000a__x000a__x000a__x000a__x000a_956"/>
    <s v="01/03/2024_x000a__x000a__x000a__x000a__x000a__x000a__x000a__x000a__x000a__x000a__x000a__x000a__x000a__x000a__x000a__x000a__x000a__x000a__x000a_"/>
    <s v="_x000a__x000a__x000a__x000a__x000a_31/12/2024"/>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riesgo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s v="- Oficina Alta Consejería de Paz, Ví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_x000a_- Oficina Alta Consejería de Paz, Víctimas y Reconcili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Riesg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ctualizado."/>
    <d v="2023-12-01T00:00:00"/>
    <s v="Identificación del riesgo_x000a_Análisis antes de controles_x000a_Establecimiento de controles_x000a__x000a_Tratamiento del riesgo"/>
    <s v="Se ajustan los controles, de acuerdo a la actualización del procedimiento 4130000-PR-315 “Otorgar ayuda o atención humanitaria inmediata”_x000a_Se ajustan las causas, y se define la acción de tratamiento 2024."/>
    <s v="09/09/204"/>
    <s v="Identificación del riesgo"/>
    <s v="Se realiza la actualización del riesgo con las siguientes novedades:_x000a__x000a_-Identificación del riesgo: Se eliminó la asociación del proyecto de inversión 7871 Construcción de Bogotá-región como territorio de paz para las víctimas y la reconciliación y el objetivo de desarrollo sostenible."/>
    <m/>
    <m/>
    <m/>
    <m/>
    <m/>
    <m/>
    <m/>
    <m/>
    <m/>
    <m/>
    <m/>
    <m/>
    <m/>
    <m/>
    <m/>
    <m/>
    <m/>
    <m/>
    <m/>
    <m/>
    <m/>
    <m/>
    <m/>
    <m/>
    <m/>
    <m/>
    <m/>
    <m/>
    <m/>
    <m/>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componente): Servicio de ayuda humanitaria."/>
    <n v="268"/>
    <s v="EYADP-G163"/>
    <s v="Posibilidad de afectación económica (o presupuestal) por sanción de un ente de control, debido a fallas o deficiencias en el otorgamiento de la Atención o Ayuda Humanitaria Inmediata"/>
    <x v="0"/>
    <s v="Ejecución y administración de procesos"/>
    <s v="Oficina Consejería Distrial de Paz, Víctimas y Reconciliación"/>
    <s v="- Deficiencia en los conocimientos del profesional que realiza la valoración para el otorgamiento de atención o ayuda humanitaria inmediata._x000a_- Inadecuada aplicación del procedimiento y los documentos técnicos asociados._x000a_- Inexistencia de restricciones en la evaluación de criterios de otorgamiento de ayuda o asistencia humanitaria en el sistema de información._x000a__x000a__x000a__x000a__x000a__x000a__x000a_"/>
    <s v="- La población que solicita el otorgamiento de atención o ayuda humanitaria omite información o brinda información imprecisa._x000a_- Influencia por parte de terceros para suministrar información inadecuada en la solicitud de otorgamiento de atención o ayuda humanitaria._x000a_- Información desactualizada en los sistemas de información del distrito y la nación._x000a_- Debido a la situación de inmediatez que dicta la ley 1448 de 2011, no es posible realizar un análisis detallado de la solicitud._x000a_-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_x000a__x000a__x000a__x000a__x000a_"/>
    <s v="- Vulneración de los derechos a la población víctima del conflicto armado._x000a_- Investigaciones disciplinarias por parte de los organismos de control._x000a_- afectación en la imagen institucional._x000a_- Sanciones económicas a la Secretaria General._x000a_- Indebida ejecución de los recursos asociados al otorgamiento de atención o ayuda humanitaria inmediata._x000a__x000a__x000a__x000a__x000a_"/>
    <s v="1. Implementar estrategias y acciones que aporten a la construcción de la paz, la reparación, la memoria y la reconciliación en Bogotá región."/>
    <s v="- Otorgamiento de la ayuda humanitaria inmediata_x000a_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Muy alta (5)"/>
    <n v="1"/>
    <s v="Leve (1)"/>
    <s v="Leve (1)"/>
    <s v="Menor (2)"/>
    <s v="Leve (1)"/>
    <s v="Leve (1)"/>
    <s v="Leve (1)"/>
    <s v="Menor (2)"/>
    <n v="0.4"/>
    <s v="Alto"/>
    <s v="El proceso estima que el riesgo inherente se ubica en la zona alta, debido a que la frecuencia con la que se realiza la actividad clave asociada al riesgo se presenta 25.964 veces al año, sin embargo, ante su materialización, podría presentarse afectaciones económicas clasificadas en la categoría menor en la entrega de medidas de ayuda humanitaria."/>
    <s v="- 1 El procedimiento 4130000-PR-315 “Otorgar ayuda o atención humanitaria inmediata” (Act 11) indica que el Profesional Psicosocial / Jurídica de la Dirección de Reparación Integral, autorizado(a) por el Director de Reparación Integral, Diariamente revisa las validaciones de los criterios de (competencia, temporalidad, territorialidad, buena fe y vulnerabilidad), verificando la información obtenida para el otorgamiento de ayuda o atención humanitaria inmediata, y si aplica para otorgamiento de ayuda o atención humanitaria inmediata, revisa que la tasación generada por el sistema concuerde con las características del núcleo familiar (ver Guía Documento técnico de tasación medidas de ayuda humanitaria inmediata 4130000-GS-112). La(s) fuente(s) de información utilizada(s) es(son) el Sistema de Información para las Víctimas SIVIC. En caso de evidenciar observaciones, desviaciones o diferencias, dado que la tasación no corresponde a la cantidad de personas y sus necesidades especiales, se analiza nuevamente la información de la caracterización inicial en el Sistema de Información para las Víctimas SIVIC. De lo contrario, elabora el concepto de la favorabilidad o no de la entrega de ayuda o atención humanitaria inmediata. Tipo: Preventivo Implementación: Manual_x000a_- 2 El procedimiento 4130000-PR-315 “Otorgar ayuda o atención humanitaria inmediata” (Act 13) indica que el Profesional Jurídico de la Dirección de Reparación Integral, autorizado(a) por El Director de Reparación Integral, Diariamente revisa el proyecto de evaluación de vulnerabilidad para el otorgamiento de ayuda o atención humanitaria Inmediata a fin de identificar el cumplimiento de los mínimos legales para el otorgamiento o no de las medidas establecidas. La(s) fuente(s) de información utilizadas es(son) el Sistema de Información de Víctimas SIVIC. En caso de evidenciar observaciones, desviaciones o diferencias, ajusta redacción, sentido y coherencia de la evaluación con el formato establecido y los criterios legales para el otorgamiento, En caso de ser necesario, devuelve la evaluación al profesional psicosocial/jurídico que realizó la evaluación a través del sistema de información SIVIC con las observaciones para realizar los respectivos ajustes. De lo contrario, elabora y registra concepto jurídico que soporta la decisión de entrega o no entrega de ayuda o atención humanitaria inmediata teniendo en cuenta los criterios establecidos en la Guía para identificar el estado de vulnerabilidad y otorgar ayuda humanitaria inmediata 4120000-GS-066. Finalmente, da visto bueno en el sistema, registrando también la justificación correspondiente. Tipo: Preventivo Implementación: Manual_x000a_- 3 El procedimiento 4130000-PR-315 “Otorgar ayuda o atención humanitaria inmediata” (Act 14) indica que el Profesional Responsable del Centro de Encuentro de la Dirección de Reparación Integral (Referente), autorizado(a) por el Director de Reparación Integral, Diariamente valida que la decisión de otorgar o no medidas de ayuda o atención humanitaria sea coherente con los criterios de otorgamiento, teniendo en cuenta los criterios establecidos en la Guía para identificar el estado de vulnerabilidad y otorgar ayuda humanitaria inmediata 4120000-GS-066 y los conceptos psicosocial y jurídico. La(s) fuente(s) de información utilizadas es(son) Sistema de Información de Víctimas SIVIC. En caso de evidenciar observaciones, desviaciones o diferencias, de forma o de fondo, se devuelve la evaluación través del sistema de información al profesional responsable de subsanar para su corrección. De lo contrario, y si  se evidencia que la evaluación cumple con todos los criterios para el otorgamiento o no de ayuda o atención humanitaria inmediata, se aprueba mediante el sistema de información la evaluación realizada. da visto bueno y envía para aprobación del Director(a) de Reparación por medio del Sistema de Información SIVIC. Tipo: Detectivo Implementación: Manual_x000a_- 4 El procedimiento 4130000-PR-315 “Otorgar ayuda o atención humanitaria inmediata” (Act 15) indica que el Director(a), autorizado(a) por el Alto(a) Consejero(a) de Paz, Víctimas y Reconciliación, Diariamente verifica que la evaluación para el otorgamiento de medidas de ayuda o atención humanitaria inmediata cumpla con todos los criterios para el otorgamiento o no de la Ayuda o Atención Humanitaria Inmediata. La(s) fuente(s) de información utilizada(s) es(son) el Sistema de Información de Víctimas SIVIC. En caso de evidenciar observaciones, desviaciones o diferencias, de forma o de fondo se devuelve la evaluación a través del sistema de información al profesional responsable de subsanar para su corrección, según a quien corresponda subsanar. De lo contrario, aprueba a través del sistema de información SIVIC la evaluación de vulnerabilidad para el Otorgamiento de Ayuda o Atención Humanitaria Inmediata, lo que genera el consecutivo final a la evaluación.  Tipo: Detectivo Implementación: Manual_x000a_- 5 El procedimiento 4130000-PR-315 “Otorgar ayuda o atención humanitaria inmediata” (Act 22) indica que el Profesional responsable en la Dirección de Reparación Integral, Referente de Centro de Encuentro y Director(a) de Reparación Integral, autorizado(a) por el Director de Reparación Integral, Cada vez que se reciba un recurso de reposición, revisa el proyecto que resuelve el recurso de reposición, de acuerdo con el caso, la ley y jurisprudencia aplicable. La(s) fuente(s) de información utilizada(s) es(son) Sistema de Información de Víctimas - SIVIC. En caso de evidenciar observaciones, desviaciones o diferencias, remite mediante correo electrónico al profesional jurídico que proyectó para que realice los ajustes correspondientes. De lo contrario, solicita visto bueno del referente de centro de encuentro y aprobación del(la) Director(a) de Reparación Integral para firmas de la Reposición de la evaluación de vulnerabilidad Tipo: Detectivo Implementación: Manual_x000a_- 6. El procedimiento 4130000-PR-315 “Otorgar ayuda o atención humanitaria inmediata” (Act 25) indica que el Alto(a) Consejero(a) de Paz, Víctimas y Reconciliación, autorizado por el manual de funciones, Cada vez que se reciba un recurso de apelación, revisa el proyecto de resolución que lo resuelve, de acuerdo con el caso, la ley y jurisprudencia aplicable. La(s) fuente(s) de información utilizada(s) es(son) el Sistema de Información de Víctimas SIVIC. En caso de evidenciar observaciones, desviaciones o diferencias, remite mediante correo electrónico al profesional que proyectó de la Alta Consejería de Paz, Víctimas y Reconciliación, para que realice los ajustes correspondientes. De lo contrario, aprueba y firma el documento Tipo: Detectivo Implementación: Manual_x000a_- 7. El procedimiento 4130000-PR-315 “Otorgar ayuda o atención humanitaria inmediata” (Act 28) indica que el Profesional responsable en la Dirección de Reparación Integral, Referente de Centro de Encuentro y Director(a) de Reparación Integral, autorizado(a) por el Director de Reparación Integral, Cada vez que se requiera una corrección  de la evaluación de vulnerabilidad, se revisa el acta de corrección de evaluación de vulnerabilidad de acuerdo con el caso, la ley y jurisprudencia aplicable. La(s) fuente(s) de información utilizada(s) es(son) el Sistema de Información de Víctimas SIVIC. En caso de evidenciar observaciones, desviaciones o diferencias, remite mediante correo electrónico al profesional que proyectó para que realice los ajustes correspondientes. De lo contrario, solicita visto bueno al referente de centro de encuentro y aprobación del(la) Director(a) de Reparación Integral para firmas del acto administrativo. Tipo: Detectivo Implementación: Manual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Detectivo_x000a_- Detectivo_x000a_- Detectivo_x000a_- Detectivo_x000a_- Detectivo_x000a__x000a__x000a__x000a__x000a__x000a__x000a__x000a__x000a__x000a__x000a__x000a__x000a_"/>
    <s v="25%_x000a_25%_x000a_15%_x000a_1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30%_x000a_30%_x000a_30%_x000a_30%_x000a_30%_x000a__x000a__x000a__x000a__x000a__x000a__x000a__x000a__x000a__x000a__x000a__x000a__x000a_"/>
    <s v="- 1. El mapa de riesgos del proceso Paz, Víctimas y Reconciliación indica que el Profesional Universitario y/o especializado, autorizado(a) por el Jefe de Oficina Alta Consejería de Paz, Victimas y Reconciliación,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 Tipo: Correctivo Implementación: Manual_x000a_-  2 El mapa de riesgos del proceso Paz, Víctimas y Reconciliación indica que el Profesional Universitario y/o especializado, autorizado(a) por el Jefe de Oficina Alta Consejería de Paz, Victimas y Reconciliación, cada vez que se identifique la materialización del riesgo solicita información sobre lo ocurrido al profesional que otorga, al que revisa y al que aprueba la medida sobre lo sucedido y activa ruta con el equipo jurídico de la Dirección, con el fin de realizar el análisis del caso y gestionar las acciones según concepto jurídico. Tipo: Correctivo Implementación: Manual_x000a_- 3 El mapa de riesgos del proceso Paz, Víctimas y Reconciliación indica que el Profesional Universitario y/o especializado, autorizado(a) por el Jefe de Oficina Alta Consejería de Paz, Victimas y Reconciliación, cada vez que se identifique la materialización del riesgo solicita al equipo jurídico de la Alta Consejería de Paz, Víctimas y Reconciliación para que realice un segundo análisis del caso e informe las acciones o el conducto regular a seguir.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0505200000000009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Dirección._x000a_- Si el conocimiento de la situación es espaciado en el Tiempo:_x000a_1. De acuerdo al concepto del equipo jurídico de la Dirección, se realizan las acciones establecidas._x000a_2. Si el equipo jurídico de la Dirección lo cree pertinente, el caso se escala al equipo jurídico de la Alta Consejería de Paz, Víctimas y Reconciliación para que realice un segundo análisis del caso e informe las acciones a seguir._x000a__x000a__x000a__x000a__x000a__x000a_- Actualizar el riesgo Posibilidad de afectación económica (o presupuestal) por sanción de un ente de control, debido a fallas o deficiencias en el otorgamiento de la Atención o Ayuda Humanitaria Inmediata"/>
    <s v="- Oficina Consejería Distrial de Paz, Víctimas y Reconciliación_x000a_- Profesional Universitario y/o especializado Oficina Alta Consejería de Paz, Vi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 Oficina Consejería Distrial de Paz, Víctimas y Reconciliación"/>
    <s v="- Reporte de monitoreo indicando la materialización del riesgo de Posibilidad de afectación económica (o presupuestal) por sanción de un ente de control, debido a fallas o deficiencias en el otorgamiento de la Atención o Ayuda Humanitaria Inmediata_x000a_- Comunicación del caso con el operador. (Correo electrónico)_x000a_- Comunicación del caso con el operador. (Correo electrónico)_x000a_- Comunicación con el profesional (Correo Electrónico)_x000a__x000a__x000a__x000a__x000a__x000a_- Riesgo de Posibilidad de afectación económica (o presupuestal) por sanción de un ente de control, debido a fallas o deficiencias en el otorgamiento de la Atención o Ayuda Humanitaria Inmediata, actualizado."/>
    <d v="2023-12-01T00:00:00"/>
    <s v="Identificación del riesgo_x000a_Análisis antes de controles_x000a_Establecimiento de controles_x000a__x000a_"/>
    <s v="Se ajustan los controles, de acuerdo a la actualización del procedimiento 4130000-PR-315 “Otorgar ayuda o atención humanitaria inmediata”_x000a_Se ajustan las causas, y se define la acción de tratamiento 2024._x000a_Se ajusta el valor de la exposición a 25,964 ayudas o atención humanitarias"/>
    <s v="Identificación del riesgo"/>
    <d v="2024-09-09T00:00:00"/>
    <s v="Se realiza la actualización del riesgo con las siguientes novedades:_x000a__x000a_-Identificación del riesgo: Se vinculó el riego al proyecto de inversión “8094 Fortalecimiento de capacidades institucionales y de la sociedad civil para la implementación del acuerdo de paz, la memoria, y los derechos de las víctimas del conflicto armado en Bogotá D.C,” y se incluyeron los objetivos de Desarrollo Sostenible."/>
    <m/>
    <m/>
    <m/>
    <m/>
    <m/>
    <m/>
    <m/>
    <m/>
    <m/>
    <m/>
    <m/>
    <m/>
    <m/>
    <m/>
    <m/>
    <m/>
    <m/>
    <m/>
    <m/>
    <m/>
    <m/>
    <m/>
    <m/>
    <m/>
    <m/>
    <m/>
    <m/>
    <m/>
    <m/>
    <m/>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Coordinar la formulación, seguimiento y actualización del Plan Distrital y sus planes conexos en el marco de la política pública de víctimas en Bogotá._x000a_Propósito (Objetivo General): Fortalecer la oferta de servicios con enfoque poblacional diferencial, de género y territorial para garantizar la construcción de memoria, paz y reconciliación, así como los derechos de las víctimas, excombatientes y territorios afectados por el conflicto armado que aportan a la superación de sus condiciones de vulnerabilidad, satisfacción de sus derechos y construcción de proyectos de vida en Bogotá"/>
    <n v="269"/>
    <s v="EYADP-G164"/>
    <s v="Posibilidad de afectación reputacional por bajo nivel de implementación de la Política Pública de Víctimas en el Distrito Capital, debido a deficiencias en el seguimiento a la implementación del Plan de Acción Distrital a través del SDARIV"/>
    <x v="0"/>
    <s v="Ejecución y administración de procesos"/>
    <s v="Oficina Consejería Distrial de Paz, Víctimas y Reconciliación"/>
    <s v="- Dificultades en la articulación y coordinación de los grupos internos para el cumplimiento de objetivos y metas._x000a__x000a__x000a__x000a__x000a__x000a__x000a__x000a__x000a_"/>
    <s v="- Entrega de información incompleta, insuficiente por parte de las entidades que conforman el SDARIV._x000a_- Deficiente oferta institucional y presupuesto por parte de las entidades para la implementación de la Política Pública de Víctimas._x000a_- Ausencia de regulación a nivel nacional que oriente a las entidades territoriales sobre el proceso de seguimiento a la implementación de la política publica de víctimas _x000a__x000a_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Baja (2)"/>
    <n v="0.4"/>
    <s v="Leve (1)"/>
    <s v="Menor (2)"/>
    <s v="Menor (2)"/>
    <s v="Leve (1)"/>
    <s v="Menor (2)"/>
    <s v="Moderado (3)"/>
    <s v="Moderado (3)"/>
    <n v="0.6"/>
    <s v="Moderado"/>
    <s v="El proceso estima que el riesgo inherente se ubica en la zona moderada, debido a que la frecuencia con la que se realiza la actividad clave asociada al riesgo es trimestral, sin embargo, ante su materialización, podría presentarse afectaciones en la imagen."/>
    <s v="- 1 El procedimiento de Coordinación del Sistema Distrital De Asistencia, Atención Y Reparación Integral a Víctimas 4120000-PR-324 ACTIVIDAD (10) indica que el profesional de la Alta Consejería de Paz, Victimas y Reconciliación,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 Tipo: Preventivo Implementación: Manual_x000a_- 2 El procedimiento de Coordinación del Sistema Distrital De Asistencia, Atención Y Reparación Integral a Víctimas 4120000-PR-324 ACTIVIDAD (10) indica que el profesional de Alta Consejería de Paz, Victimas y Reconciliación,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Paz, Víctimas y Reconciliación,  indica que el Profesional Universitario y/o especializado , autorizado(a) por el Jefe de Oficina Alta Consejería de Paz, Victimas y Reconciliación, cada vez que se identifique la materialización del riesgo cita un Comité de Justicia Transicional o subcomité extraordinario de seguimiento, según sea el caso para evaluar el impacto de las decisiones tomadas en instancias anteriores. Tipo: Correctivo Implementación: Manual_x000a_- 2 El mapa de riesgos del proceso de Paz, Víctimas y Reconciliación, indica que el Profesional Universitario y/o especializado , autorizado(a) por el Jefe de Oficina Alta Consejería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 Tipo: Correctivo Implementación: Manual_x000a_- 3 El mapa de riesgos del proceso de Paz, Víctimas y Reconciliación, indica que el Profesional Universitario y/o especializado , autorizado(a) por el Jefe de Oficina Alta Consejería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_x000a_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_x000a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o nivel de implementación de la Política Pública de Víctimas en el Distrito Capital,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riesgo Posibilidad de afectación reputacional por bajo nivel de implementación de la Política Pública de Víctimas en el Distrito Capital, debido a deficiencias en el seguimiento a la implementación del Plan de Acción Distrital a través del SDARIV"/>
    <s v="- Oficina Consejería Distrial de Paz, Víctimas y Reconciliación_x000a_- Profesional universitario y/o especializado de la Oficina Alta Consejería de Paz, Víctimas y Reconciliación_x000a_- Profesional universitario y/o especializado de la Oficina Alta Consejería de Paz, Víctimas y Reconciliación_x000a_- Profesional universitario y/o especializado  de la Oficina Alta Consejería de Paz, Víctimas y Reconciliación_x000a__x000a__x000a__x000a__x000a__x000a_- Oficina Consejería Distrial de Paz, Víctimas y Reconciliación"/>
    <s v="- Reporte de monitoreo indicando la materialización del riesgo de Posibilidad de afectación reputacional por bajo nivel de implementación de la Política Pública de Víctimas en el Distrito Capital,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Riesgo de Posibilidad de afectación reputacional por bajo nivel de implementación de la Política Pública de Víctimas en el Distrito Capital, debido a deficiencias en el seguimiento a la implementación del Plan de Acción Distrital a través del SDARIV, actualizado."/>
    <d v="2023-12-01T00:00:00"/>
    <s v="Identificación del riesgo_x000a__x000a__x000a__x000a_"/>
    <s v="_x000a_Se ajustan las causas internas del riesgo_x000a__x000a_"/>
    <s v="Identificación del riesgo"/>
    <d v="2024-09-09T00:00:00"/>
    <s v="Se realiza la actualización del riesgo con las siguientes novedades:_x000a__x000a_-Identificación del riesgo: Se vinculó el riego al proyecto de inversión “8094 Fortalecimiento de capacidades institucionales y de la sociedad civil para la implementación del acuerdo de paz, la memoria, y los derechos de las víctimas del conflicto armado en Bogotá D.C,” y se incluyeron los objetivos de Desarrollo Sostenible."/>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Adelantar los procesos disciplinarios en etapa de juzgamiento ordinario o verbal_x000a_Adelantar los procesos disciplinarios en etapa de segunda instancia_x000a_"/>
    <n v="260"/>
    <s v="EYADP-G155"/>
    <s v="Posibilidad de afectación económica (o presupuestal) por fallo judicial en contra de los intereses de la entidad, debido a errores (fallas o deficiencias) en el trámite de los procesos disciplinarios "/>
    <x v="0"/>
    <s v="Ejecución y administración de procesos"/>
    <x v="0"/>
    <s v="- Alta rotación de personal generando retrasos en la curva de aprendizaje._x000a_- No se cuenta con   equipos asignados a todos los/as servidores/as. Los equipos (su mayoría) no cuentan con los dispositivos requeridos para operar bajo las nuevas condiciones de trabajo (micrófonos, cámaras, entre otros)_x000a__x000a__x000a_- Errores (fallas o deficiencias) en la conformación del expediente disciplinario._x000a__x000a__x000a__x000a__x000a__x000a__x000a_"/>
    <s v="- Ataques informáticos a la Infraestructura de la entidad. _x000a__x000a__x000a__x000a_ _x000a__x000a__x000a__x000a__x000a_- Interactúen con las anteriores, generando posibles pérdidas de información._x000a__x000a__x000a__x000a__x000a__x000a__x000a__x000a_"/>
    <s v="- Sanciones de orden legal y pecuniaria a la entidad por indebida aplicación de la Ley 734 de 2002 o Ley 1952 de 2019, según corresponda._x000a_- Insatisfacción frente al desarrollo del proceso disciplinario de conformidad con la Ley 734 de 2002 o Ley 1952 de 2019, según corresponda._x000a_- Beneficio al sujeto disciplinable en el trámite del proceso disciplinari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Menor (2)"/>
    <s v="Menor (2)"/>
    <s v="Menor (2)"/>
    <s v="Leve (1)"/>
    <s v="Leve (1)"/>
    <s v="Menor (2)"/>
    <s v="Menor (2)"/>
    <n v="0.4"/>
    <s v="Moderado"/>
    <s v="El proceso estima que el riesgo se ubica en una zona moderado, debido a que la frecuencia con la que se realizó la actividad clave asociada al riesgo se presentó 53 veces en el último año, sin embargo, ante su materialización, podrían presentarse efectos significativos, en el pago de indemnizaciones por acciones legales en los procesos disciplinarios."/>
    <s v="- 1. El procedimiento Aplicación de la Etapa de Instrucción 4205000-PR-385, actividad 1 indica que el Auxiliar Administrativo de la Oficina de Control Disciplinario Interno, autorizado(a) por el (la) Jefe de la Oficina de Control Disciplinario Interno, cada vez que recibe una queja disciplinaria proveniente del ciudadano, de informe suscrito por servidor público u otro medio que amerite credibilidad, revisa que en el Sistema de Información Disciplinario del Distrito Capital – SID no se esté adelantando actuación disciplinaria por los mismos hechos. La(s) fuente(s) de información utilizadas es(son) la queja disciplinaria proveniente del ciudadano, de informe suscrito por servidor público u otro medio que amerite credibilidad, y el aplicativo del Sistema de Información Disciplinario del Distrito Capital – SID. En caso de evidenciar observaciones, desviaciones o diferencias, el auxiliar administrativo informa a través de correo electrónico a la Jefe de la Oficina de Control Disciplinario Interno para decidir sobre la incorporación al proceso disciplinario que corresponda y se registra en el Sistema de Información Disciplinario del Distrito Capital – SID. De lo contrario, asigna el número consecutivo al expediente, registra en el Sistema de Información Disciplinario del Distrito Capital – SID y conforma el expediente disciplinario. Tipo: Preventivo Implementación: Manual_x000a_- 2.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Preventivo Implementación: Manual_x000a_- 3.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 4. El procedimiento Aplicación de la Etapa de Juzgamiento juicio ordinario 4205000-PR-387, en su actividad 1 indica que el secretario, autorizado(a) por el(la) jefe de la Oficina Jurídica, cada vez que se recibe el expediente disciplinario revisa que contenga toda la información enunciada en el memorando remisorio, al igual que se encuentre debidamente foliado y legajado. La(s) fuente(s) de información utilizadas es(son) el expediente disciplinario. En caso de evidenciar observaciones, desviaciones o diferencias, relacionados con lo anterior, solicita a la Oficina de Control Disciplinario Interno realizar los ajustes correspondientes dejando constancia de ello en el expediente disciplinario. De lo contrario, registra el expediente disciplinario en el Sistema de Información Disciplinario del Distrito Capital - SID y en el libro de correspondencia interna, en el respectivo orden de llegada, y se informa al jefe de la Oficina Jurídica mediante correo electrónico. Tipo: Preventivo Implementación: Manual_x000a_- 5.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6.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7.El procedimiento Aplicación Segunda Instancia 4205000-PR-386, actividad 12 indica que el Asesor del Despacho - abogado sustanciador, autorizado(a) por el (la) Secretario(a) General, mensualmente verifica que las actuaciones surtidas por segunda instancia al interior del proceso disciplinario se encuentren debidamente registradas en el Sistema de Información Disciplinario del Distrito Capital - SID. La(s) fuente(s) de información utilizadas es(son) los procesos disciplinarios y el Sistema de Información Distrital Disciplinario - SID. En caso de evidenciar observaciones, desviaciones o diferencias, le indica al Auxiliar Administrativo del Despacho las acciones a tomar, quedando registradas en el acta. De lo contrario, le indica al Auxiliar Administrativo del Despacho el cumplimiento de los aspectos revisados en la reunión, quedando registradas en el acta. Tipo: Detectivo Implementación: Manual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Detectivo_x000a_- Preventivo_x000a_- Detectivo_x000a_- Detectivo_x000a_- Detectivo_x000a__x000a__x000a__x000a__x000a__x000a__x000a__x000a__x000a__x000a__x000a__x000a__x000a_"/>
    <s v="25%_x000a_25%_x000a_1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30%_x000a_40%_x000a_30%_x000a_30%_x000a_30%_x000a__x000a__x000a__x000a__x000a__x000a__x000a__x000a__x000a__x000a__x000a__x000a__x000a_"/>
    <s v="- 1 El mapa de riesgos del proceso de Control Disciplinario indica que los profesionales, Jefe de la Oficina de Control Disciplinario Interno, Jefe de la Oficina Jurídica y/o Asesor del Despacho de la Secretaría General, autorizado(a) por el Manual Específico de Funciones y Competencias Laborales y el líder de este proceso, cada vez que se identifique la materialización del riesgo, proyecta y suscribe la decisión que subsane la falla o error presentado. Tipo: Correctivo Implementación: Manual_x000a_- 2 El mapa de riesgos del proceso de Control Disciplinario indica que el Jefe de la Oficina de Control Disciplinario Interno, Jefe de la Oficina Jurídica y/o Asesor del Despacho de la Secretaría General, autorizado(a) por el Manual Específico de Funciones y Competencias Laborales, cada vez que se identifique la materialización del riesgo, envía comunicación a la Oficina Jurídica con el fin de analizar si hay lugar a iniciar alguna acción judicial en contra del funcionario que eventualmente haya dado lugar al fallo que condenó a la Entidad.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1116959999999999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_x000a_- Analizar la falla o error presentado (causas y consecuencias)._x000a_- Proyectar y suscribir la decisión que subsane la falla o error presentado._x000a_- Comunicar a la Oficina Jurídica con el fin de analizar si hay lugar a iniciar alguna acción judicial en contra del funcionario que eventualmente haya dado lugar al fallo que condenó a la Entidad._x000a__x000a__x000a__x000a__x000a__x000a_- Actualizar el riesgo Posibilidad de afectación económica (o presupuestal) por fallo judicial en contra de los intereses de la entidad, debido a errores (fallas o deficiencias) en el trámite de los procesos disciplinarios "/>
    <s v="- Oficina de Control Disciplinario Interno, Oficina Jurídica, Despacho de la Secretaría General._x000a_- Profesionales, Jefe Oficina de Control Disciplinario Interno, Jefe Oficina Jurídica y/o Asesor del Despacho de la Secretaría General._x000a_- Profesionales, Jefe Oficina de Control Disciplinario Interno, Jefe Oficina Jurídica y/o Asesor del Despacho de la Secretaría General._x000a_- Jefe de la Oficina de Control Disciplinario Interno, Jefe de la Oficina Jurídica y/o Asesor del Despacho de la Secretaría General._x000a__x000a__x000a__x000a__x000a__x000a_- Oficina de Control Disciplinario Interno, Oficina Jurídica, Despacho de la Secretaría General."/>
    <s v="- Reporte de monitoreo indicando la materialización del riesgo de Posibilidad de afectación económica (o presupuestal) por fallo judicial en contra de los intereses de la entidad, debido a errores (fallas o deficiencias) en el trámite de los procesos disciplinarios _x000a_- Acta de reunión con el análisis y plan de acción a seguir para subsanar el correspondiente error._x000a_- Auto o decisión subsanando el error y/o falla procedimental._x000a_- Memorando comunicando a la Oficina Jurídica._x000a__x000a__x000a__x000a__x000a__x000a_- Riesgo de Posibilidad de afectación económica (o presupuestal) por fallo judicial en contra de los intereses de la entidad, debido a errores (fallas o deficiencias) en el trámite de los procesos disciplinarios , actualizado."/>
    <d v="2023-11-24T00:00:00"/>
    <s v="_x000a_Análisis antes de controles_x000a_Establecimiento de controles_x000a__x000a_"/>
    <s v="Se actualiza el número de veces de ejecución de la actividad clave asociada al riesgo para la última vigencia, desde el 1 de enero al 22 de noviembre de 2023._x000a_Se eliminan los controles asociados al Proceso Disciplinario Verbal” Código 2210113-PR-008, Versión 012."/>
    <d v="2024-06-19T00:00:00"/>
    <s v="_x000a_Análisis antes de controles_x000a_Establecimiento de controles_x000a__x000a_"/>
    <s v="Se eliminan los controles asociados al Proceso Disciplinario Ordinario Código 2210113-PR-007, Versión 014._x000a_( Radicado 3-2024-15880 del 19 de junio de 2024.)"/>
    <m/>
    <m/>
    <m/>
    <m/>
    <m/>
    <m/>
    <m/>
    <m/>
    <m/>
    <m/>
    <m/>
    <m/>
    <m/>
    <m/>
    <m/>
    <m/>
    <m/>
    <m/>
    <m/>
    <m/>
    <m/>
    <m/>
    <m/>
    <m/>
    <m/>
    <m/>
    <m/>
    <m/>
    <m/>
    <m/>
    <n v="30"/>
  </r>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
    <n v="263"/>
    <s v="EYADP-G158"/>
    <s v="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x v="0"/>
    <s v="Ejecución y administración de procesos"/>
    <x v="1"/>
    <s v="- Alta rotación de personal generando retrasos en la curva de aprendizaje._x000a_- Dificultades en la transferencia de conocimiento entre los servidores que se vinculan y retiran de la entidad._x000a_- Los expedientes no cuentan con la custodia adecuada y/o descuido de los/as servidores/as en el manejo de información reservada._x000a__x000a__x000a__x000a__x000a__x000a__x000a_"/>
    <s v="- Ataques informáticos a la Infraestructura de la entidad. _x000a__x000a__x000a__x000a_ _x000a__x000a__x000a__x000a_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Daño a la imagen reputacional de la entidad por incumplimiento a los lineamientos fijados por la Constitución Política, el Código Único Disciplinario y el Código General Disciplinario._x000a_- Investigaciones disciplinarias por violación a la reserva sumarial_x000a_- Posible violación al principio de independencia de la autoridad disciplinaria, por eventual injerencia de tercer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Leve (1)"/>
    <s v="Leve (1)"/>
    <s v="Leve (1)"/>
    <s v="Leve (1)"/>
    <s v="Leve (1)"/>
    <s v="Leve (1)"/>
    <s v="Leve (1)"/>
    <n v="0.2"/>
    <s v="Moderado"/>
    <s v="El proceso estima que el riesgo se ubica en una zona moderado, debido a que la frecuencia con la que se realizó la actividad clave asociada al riesgo se presentó 53 veces en el último año, sin embargo, ante su materialización, podrían presentarse efectos significativos, en la imagen de la Entidad a nivel local."/>
    <s v="- 1.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 2.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en contra del funcionario que reveló la información reservada. Tipo: Correctivo Implementación: Manual_x000a_- 2 El mapa de riesgos del proceso de Control Disciplinario indica que el Jefe de la Oficina de Control Disciplinario Interno, autorizado(a) por el Manual Específico de Funciones y Competencias Laborales, cada vez que se identifique la materialización del riesgo, reasigna el expediente disciplinario a otro profesional de la Oficina de Control Disciplinario Interno, con el fin de continuar con el proces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Leve (1)"/>
    <n v="0.11250000000000002"/>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Disciplinario Interno, con el fin de continuar con el proceso._x000a__x000a__x000a__x000a__x000a__x000a__x000a_- Actualizar el riesgo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s v="- Oficina de Control Disciplinario Interno._x000a_- Jefe de la Oficina de Control Disciplinario Interno_x000a_- Jefe de la Oficina de Control Disciplinario Interno_x000a__x000a__x000a__x000a__x000a__x000a__x000a_- Oficina de Control Disciplinario Interno."/>
    <s v="- Reporte de monitoreo indicando la materialización del riesg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_x000a_- Auto de indagación previa o investigación disciplinaria en contra del funcionario que reveló la información reservada._x000a_- Acta de reparto reasignando el expediente disciplinario a otro profesional._x000a__x000a__x000a__x000a__x000a__x000a__x000a_- Riesg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actualizado."/>
    <d v="2023-11-24T00:00:00"/>
    <s v="_x000a_Análisis antes de controles_x000a_Establecimiento de controles_x000a__x000a_"/>
    <s v="Se actualiza el número de veces de ejecución de la actividad clave asociada al riesgo para la última vigencia, desde el 1 de enero al 22 de noviembre de 2023._x000a_Se eliminan los controles asociados al Proceso Disciplinario Verbal” Código 2210113-PR-008, Versión 012."/>
    <d v="2024-06-27T00:00:00"/>
    <s v="_x000a__x000a_Establecimiento de controles_x000a_Evaluación de controles_x000a_Tratamiento del riesgo"/>
    <s v="Se eliminan los controles asociados al Proceso Disciplinario Ordinario Código 2210113-PR-007, Versión 014._x000a_( Radicado 3-2024-15880 del 19 de junio de 2024.)"/>
    <m/>
    <m/>
    <m/>
    <m/>
    <m/>
    <m/>
    <m/>
    <m/>
    <m/>
    <m/>
    <m/>
    <m/>
    <m/>
    <m/>
    <m/>
    <m/>
    <m/>
    <m/>
    <m/>
    <m/>
    <m/>
    <m/>
    <m/>
    <m/>
    <m/>
    <m/>
    <m/>
    <m/>
    <m/>
    <m/>
    <n v="30"/>
  </r>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Adelantar los procesos disciplinarios en etapa de juzgamiento ordinario o verbal_x000a_Adelantar los procesos disciplinarios en etapa de segunda instancia_x000a_"/>
    <s v="Adelantar los procesos disciplinarios en etapa de instrucción_x000a_Adelantar los procesos disciplinarios en etapa de juzgamiento ordinario o verbal_x000a_Adelantar los procesos disciplinarios en etapa de segunda instancia_x000a_"/>
    <s v="EYADP-C013"/>
    <s v="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x v="1"/>
    <s v="Ejecución y administración de procesos"/>
    <x v="2"/>
    <s v="- Alta rotación de personal generando retrasos en la curva de aprendizaje._x000a_- Dificultades en la transferencia de conocimiento entre los servidores que se vinculan y retiran de la entidad._x000a_- Presentarse una situación de conflicto de interés y no manifestarlo._x000a__x000a__x000a__x000a__x000a__x000a__x000a_"/>
    <s v="-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_x000a_"/>
    <s v="- Configuración y decretto de la prescripción y/o caducidad de la acción disciplinaria._x000a_- Daño a la imagen reputacional por impunidad disciplinaria._x000a_- Investigación disciplinaria por parte de un ente de control que corresponda por eventual impunidad disciplinaria.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Leve (1)"/>
    <s v="Moderado (3)"/>
    <s v="Moderado (3)"/>
    <s v="Leve (1)"/>
    <s v="Menor (2)"/>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Preventivo Implementación: Manual_x000a_- 2.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 3.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4.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5.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6.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Detectivo_x000a_- Preventivo_x000a_- Detectivo_x000a_- Preventivo_x000a_- Detectivo_x000a__x000a__x000a__x000a__x000a__x000a__x000a__x000a__x000a__x000a__x000a__x000a__x000a__x000a_"/>
    <s v="25%_x000a_15%_x000a_2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30%_x000a_40%_x000a_30%_x000a_40%_x000a_30%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pertinentes en contra del funcionario que dio lugar a la configuración de la prescripción y/o caducidad. Tipo: Correctivo Implementación: Manual_x000a_- 2 El mapa de riesgos del proceso de Control Disciplinario indica que el Jefe de la Oficina de Control Disciplinario Interno, Jefe de la Oficina Jurídica y/o Despacho de la Secretaría General, según corresponda, autorizado(a) por el Manual Específico de Funciones y Competencias Laborales, cada vez que se identifique la materialización del riesgo, reasigna el expediente disciplinario a otro profesional de la Oficina de Control Disciplinario Interno, Oficina Jurídica y/o Despacho de la Secretaría General, con el fin de tramitar las actuaciones derivadas de la declaratoria de prescripción y/o caducidad.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4817599999999995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e implementar una estrategia de divulgación, en materia preventiva disciplinaria, dirigida a los funcionarios y colaboradores de la Secretaría General._x000a__x000a_- Realizar informes cuatrimestrales sobre acciones preventivas y materialización de riesgos de corrupción, que contengan los riesgos de esta naturaleza susceptibles de materializarse o presentados, así como las denuncias de posibles actos de corrupción recibidas en el periodo._x000a__x000a__x000a__x000a__x000a__x000a__x000a__x000a__x000a__x000a__x000a__x000a__x000a__x000a__x000a__x000a__x000a__x000a_"/>
    <s v="_x000a__x000a__x000a__x000a__x000a__x000a__x000a__x000a_'- Jefe de la Oficina de Control Disciplinario Intern_x000a__x000a__x000a_- Jefe de la Oficina de Control Disciplinario Interno_x000a__x000a__x000a__x000a__x000a__x000a__x000a__x000a__x000a__x000a__x000a__x000a__x000a__x000a__x000a__x000a__x000a__x000a_"/>
    <s v="_x000a__x000a__x000a__x000a__x000a__x000a__x000a__x000a_-PA240-031-01_x000a__x000a__x000a_-PA240-031-02"/>
    <s v="_x000a__x000a__x000a__x000a__x000a__x000a__x000a__x000a_-953_x000a__x000a__x000a_-954"/>
    <s v="_x000a__x000a__x000a__x000a__x000a__x000a__x000a__x000a_'01/02/2024_x000a__x000a__x000a_01/04/2024_x000a__x000a__x000a_"/>
    <s v="_x000a__x000a__x000a__x000a__x000a__x000a__x000a__x000a_'30/11/2024_x000a__x000a__x000a_31/12/2024"/>
    <s v="- Reportar el presunto hech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l operador disciplinario, y a la Oficina Asesora de Planeación en el informe de monitoreo en caso que tenga fallo._x000a_- Adelantar las actuaciones disciplinarias pertinentes en contra del funcionario que dio lugar a la configuración de la prescripción y/o caducidad._x000a_- Reasignar el expediente disciplinario a otro profesional de la Oficina de Control Disciplinario Interno, Oficina Jurídica o Despacho de la Secretaría General, según corresponda, con el fin de tramitar las actuaciones derivadas de la declaratoria de prescripción y/o caducidad._x000a__x000a__x000a__x000a__x000a__x000a__x000a_- Actualizar el riesgo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s v="- Oficina de Control Disciplinario Interno, Oficina Jurídica y Despacho de la Secretaría General._x000a_- Jefe Oficina de Control Disciplinario Interno._x000a_- Jefe de la Oficina de Control Disciplinario Interno, Jefe de la Oficina Jurídica y/o Despacho de la Secretaría General._x000a__x000a__x000a__x000a__x000a__x000a__x000a_- Oficina de Control Disciplinario Interno, Oficina Jurídica y Despacho de la Secretaría General."/>
    <s v="- Notificación realizada del presunto hech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l operador disciplinario, y reporte de monitoreo a la Oficina Asesora de Planeación en caso que el riesgo tenga fallo definitivo._x000a_- Investigación disciplinaria en contra del funcionario que dio lugar a la configuración de la prescripción y/o caducidad._x000a_- Acta de reparto reasignando el expediente disciplinario a otro profesional, autos y comunicaciones de las actuaciones derivadas de la declaratoria de prescripción y/o caducidad._x000a__x000a__x000a__x000a__x000a__x000a__x000a_- Riesg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ctualizado."/>
    <d v="2023-11-24T00:00:00"/>
    <s v="_x000a__x000a_Establecimiento de controles_x000a__x000a_Tratamiento del riesgo"/>
    <s v="Se eliminan los controles asociados al Proceso Disciplinario Verbal” Código 2210113-PR-008, Versión 012._x000a_Se formulan acciones de Tratamiento a 2024"/>
    <d v="2024-06-27T00:00:00"/>
    <s v="_x000a__x000a_Establecimiento de controles_x000a_Evaluación de controles_x000a_Tratamiento del riesgo"/>
    <s v="Se eliminan los controles asociados al Proceso Disciplinario Ordinario Código 2210113-PR-007, Versión 014._x000a_( Radicado 3-2024-15880 del 19 de junio de 2024.)"/>
    <m/>
    <m/>
    <m/>
    <m/>
    <m/>
    <m/>
    <m/>
    <m/>
    <m/>
    <m/>
    <m/>
    <m/>
    <m/>
    <m/>
    <m/>
    <m/>
    <m/>
    <m/>
    <m/>
    <m/>
    <m/>
    <m/>
    <m/>
    <m/>
    <m/>
    <m/>
    <m/>
    <m/>
    <m/>
    <m/>
    <n v="30"/>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implementar y realizar seguimiento a la Plataforma Estratégica, al Plan Estratégico Institucional, Plan de Acción Institucional, Plan Anticorrupción y de Atención al Ciudadano, Plan Institucional de Participación Ciudadana, Plan Estratégico de Tecnologías de la Información y las Comunicaciones y Plan Estratégico Sectorial_x000a_Gestionar las políticas públicas distritales de competencia de la Secretaría General_x000a_Formular y realizar seguimiento a proyectos de inversión de la Secretaría General_x000a_Gestionar el presupuesto de inversión_x000a__x000a_Fase (actividad): Diseñar e implementar una estrategia para el monitoreo del cumplimiento de las metas del Plan Distrital de Desarrollo y las acciones de políticas públicas distritales a cargo de la Entidad."/>
    <n v="252"/>
    <s v="EYADP-G150"/>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x v="3"/>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Baja (2)"/>
    <n v="0.4"/>
    <s v="Mayor (4)"/>
    <s v="Moderado (3)"/>
    <s v="Mayor (4)"/>
    <s v="Moderado (3)"/>
    <s v="Moderado (3)"/>
    <s v="Mayor (4)"/>
    <s v="Mayor (4)"/>
    <n v="0.8"/>
    <s v="Alto"/>
    <s v="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La valoración antes de controles es alta."/>
    <s v="- 1 El procedimiento formulación y seguimiento al plan de acción institucional (4202000-PR-182), actividad 7, indica que Los profesionales Oficina Asesora de Planeación, autorizado(a) por Jefe de la Oficina Asesora de Planeación, trimestralmente o según la necesidad verifican la consistencia de la información para el reporte del plan de acción institucional de acuerdo con la normatividad vigente. La(s) fuente(s) de información utilizadas es(son) el seguimiento a los componentes del plan de acción institucional. En caso de evidenciar observaciones, desviaciones o diferencias los profesionales responsables de los diferentes componentes deberán verificar, en su fuente primaria de información y realizar el respectivo ajuste en el Documento de seguimiento al plan de acción institucional. De lo contrario, se publica el seguimiento del Plan de acción institucional en la página web, dejando evidencia mediante correo electrónico de revisión del plan por parte del jefe de la Oficina Asesora de Planeación. Tipo: Preventivo Implementación: Manual_x000a_- 2 El procedimiento modificaciones al presupuesto de los proyectos de inversión (4202000-PR-365), actividad 2, indica que el profesional de la Oficina Asesora de Planeación, autorizado(a) por  el (la)    Jefe    de    la    Oficina    asesora    de Planeación, cada vez que el proyecto de inversión solicita una modificación presupuestal, revisa si esta cumple con el diligenciamiento de los formatos establecidos y sus respectivos soportes. Las fuentes de información utilizadas son el Plan Anual de Adquisiciones y el Sistema Bogdata o el que haga sus veces. En caso de evidenciar observaciones, desviaciones o diferencias, se remite memorando de devolución, al Gerente del proyecto, para corrección. De lo contrario, se procede a continuar con el trámite de la modificación según la naturaleza de la solicitud:_x000a_• Modificación presupuestal interna: se proyecta memorando de viabilidad para la Subdirección Financiera con copia al Gerente de proyecto y se continúa con la actividad Nro. 3._x000a_• Modificación presupuestal entre proyectos de inversión: continúa con la actividad Nro. 7 _x000a_• Modificación presupuestal para realizar el pago de Pasivos exigibles: se continua con la actividad Nro. 13._x000a_Tipo: Preventivo Implementación: Manual._x000a_- 3 El procedimiento formulación, programación y seguimiento a los proyectos de inversión (4202000-PR-348) actividad 19, indica que Los profesionales de la Oficina Asesora de Planeación, autorizado(a) por Jefe Oficina Asesora de Planeación, De acuerdo con el cronograma establecido verifican la información cuantitativa, cualitativa y los soportes registrados en el FT-1006 de Programación y seguimiento a metas e indicadores del plan de desarrollo. La(s) fuente(s) de información utilizadas es(son) Soportes de cumplimiento remitidos por los proyectos, las herramientas presupuestales, hoja de programación y reporte del formato FT 1006. En caso de evidenciar observaciones, desviaciones o diferencias, se remiten a la(lo)/s gerente/s y profesionales responsables del seguimiento del proyecto de inversión a través de correo electrónico y regresa a la actividad ID 18 Reportar seguimiento del proyecto de invesrsión, de lo contrario remite memorando de retroalimentación al reporte, generan la versión consolidada de la cadena de valor de cierre de mes y continua con la actividad ID 20. Tipo: Preventivo Implementación: Manual_x000a_- 4. El procedimiento Gestión de políticas públicas distritales de competencia de la Secretaría General (4202000-PR-370) actividad 22 indica que profesionales de la Oficina Asesora de Planeación, autorizado(a) por Jefe Oficina Asesora de Planeación, Trimestralmente, revisan el reporte de seguimiento al Plan de acción de la Política Pública y realizan la retroalimentación respectiva. Las fuentes de información utilizadas son lo programado en el Plan de Acción de la Política Pública y las orientaciones establecidas por la Secretaría Distrital de Planeación. En caso de evidenciar observaciones, desviaciones o diferencias, las registra en el campo de retroalimentación del instrumento de seguimiento para que la dependencia líder realice los ajustes requeridos y los remita a la Oficina Asesora de Planeación, a través de Correo electrónico; queda como evidencia el Correo electrónico remisorio de la retroalimentación y la Evidencia de Reunión (4211000-FT-449) e instrumento de reporte de seguimiento al Plan de Acción de la Política Pública. De lo contrario, se entiende conforme el reporte y pasa a la actividad 23 “Remitir el reporte de seguimiento al Plan de Acción de la Política Pública”. Detectivo Implementación: Manual_x000a__x000a__x000a_- _x000a_5 El procedimiento Elaboración y Seguimiento del Plan Estratégico de TI basado en la arquitectura empresarial (4204000-PR-116) PC#13  (Reportar avances a la Ejecución iniciativas PETI) indica que El Gestor técnico y/o funcional, autorizado(a) por el manual de funciones, trimestralmente verifica el avance en la ejecución de los planes e iniciativas con componente TI definidos en el PETI y registra esta información en el formato seguimiento trimestral PETI. La(s) fuente(s) de información utilizadas es(son) 4204000-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se remite el formato de seguimiento trimestral mediante memorando electrónico a la Oficina TIC. Tipo: Detectivo Implementación: Manual_x000a__x000a_- 6 El procedimiento Elaboración y Seguimiento del Plan Estratégico de TI basado en la arquitectura empresarial (4204000-PR-116) PC#14  (Evaluar la ejecución del PETI) indica que El Profesional designado por la Oficina TIC, autorizado(a) por  jefe de la Oficina de Tecnologías de la información y las comunicaciones, trimestralmente verifica el registro de avance del PETI. La(s) fuente(s) de información utilizadas es(son) Formato Seguimiento Trimestral PETI 4204000-FT-1138, 420400-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 De lo contrario, el profesional designado por la Oficina TIC solicita la publicación del seguimiento en la página web de la Secretaría General, conforme al procedimiento 4204000-PR-359 “Publicación de Información en los Portales y Micrositios Web de la Secretaría General.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Detectivo_x000a_- Detectivo_x000a_- Detectivo_x000a__x000a__x000a__x000a__x000a__x000a__x000a__x000a__x000a__x000a__x000a__x000a__x000a__x000a_"/>
    <s v="25%_x000a_25%_x000a_25%_x000a_1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30%_x000a_30%_x000a_30%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96352E-2"/>
    <s v="Menor (2)"/>
    <n v="0.33750000000000002"/>
    <s v="Bajo"/>
    <s v="Se determina la probabilidad de ocurrencia de este riesgo como  &quot;muy baja&quot;, teniendo en cuenta que se definieron 6 controles (3 preventivos) (3 detectivos)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Presentar los  avances en la ejecución de la planeación institucional y presupuestal al Comité Institucional de Gestión y Desempeño_x000a__x000a__x000a__x000a__x000a__x000a_- Actualizar el riesgo Posibilidad de afectación económica (o presupuestal) por decisión (sanción) de un organismo de control u otra entidad, debido a incumplimiento parcial de compromisos en la ejecución de la planeación institucional y la ejecución presupuestal"/>
    <s v="- Oficina Asesora de Planeación_x000a_Oficina de Tecnologías de la Información y las Comunicaciones_x000a_- Jefe Oficina Asesora de Planeación_x000a_- Los profesionales de la  Oficina Asesora de Planeación_x000a_- Jefe Oficina Asesora de Planeación_x000a__x000a__x000a__x000a__x000a__x000a_- Oficina Asesora de Planeación_x000a_Oficina de Tecnologías de la Información y las Comunicaciones"/>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Riesgo de Posibilidad de afectación económica (o presupuestal) por decisión (sanción) de un organismo de control u otra entidad, debido a incumplimiento parcial de compromisos en la ejecución de la planeación institucional y la ejecución presupuestal, actualizado."/>
    <d v="2023-12-15T00:00:00"/>
    <s v="_x000a__x000a_Establecimiento de controles_x000a__x000a_"/>
    <s v="Se ajustó el control asociado al procedimiento 4202000-PR-370 Gestión de políticas públicas distritales de competencia de la Secretaría General, teniendo en cuenta que el procedimiento se actualizó."/>
    <d v="2024-06-06T00:00:00"/>
    <s v="_x000a__x000a_Establecimiento de controles_x000a__x000a_"/>
    <s v="Se ajustaron controles de acuerdo con la actualización de los procedimientos: _x000a_Formulación y seguimiento al plan de acción institucional (4202000-PR-182)_x000a_Modificaciones al presupuesto de los proyectos de inversión (4202000-PR-365)_x000a_Formulación, programación y seguimiento a los proyectos de inversión (4202000-PR-348)_x000a_Gestión de políticas públicas distritales de competencia de la Secretaría General (4202000-PR-370)_x000a_Se retiraron controles relacionados con los procedimientos: _x000a_Elaboración e implementación del plan institucional de participación ciudadana (4202000-PR-378), teniendo en cuenta que en el Plan de Acción Institucional se contemplan acciones de participación ciudadana._x000a_Elaboración y Seguimiento del Plan Estratégico de TI basado en la arquitectura empresarial (4204000-PR-116), teniendo en cuenta que los controles corresponden a formulación y no a ejecución._x000a_Gestión de políticas públicas distritales de competencia de la Secretaría General (4202000-PR-370), teniendo en cuenta que el control corresponde a formulación y no a ejecución."/>
    <m/>
    <m/>
    <m/>
    <m/>
    <m/>
    <m/>
    <m/>
    <m/>
    <m/>
    <m/>
    <m/>
    <m/>
    <m/>
    <m/>
    <m/>
    <m/>
    <m/>
    <m/>
    <m/>
    <m/>
    <m/>
    <m/>
    <m/>
    <m/>
    <m/>
    <m/>
    <m/>
    <m/>
    <m/>
    <m/>
    <n v="30"/>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implementar y realizar seguimiento a la Plataforma Estratégica, al Plan Estratégico Institucional, Plan de Acción Institucional, Plan Anticorrupción y de Atención al Ciudadano, Plan Institucional de Participación Ciudadana, Plan Estratégico de Tecnologías de la Información y las Comunicaciones y Plan Estratégico Sectorial_x000a_Gestionar las políticas públicas distritales de competencia de la Secretaría General_x000a_Formular y realizar seguimiento a proyectos de inversión de la Secretaría General_x000a_Gestionar el presupuesto de inversión_x000a__x000a_Fase (actividad): Diseñar e implementar una estrategia para el monitoreo del cumplimiento de las metas del Plan Distrital de Desarrollo y las acciones de políticas públicas distritales a cargo de la Entidad."/>
    <n v="253"/>
    <s v="EYADP-G151"/>
    <s v="Posibilidad de afectación reputacional por pérdida de credibilidad de los grupos de valor y partes interesadas, debido a errores fallas o deficiencias  en  la formulación y actualización de la planeación institucional"/>
    <x v="0"/>
    <s v="Ejecución y administración de procesos"/>
    <x v="3"/>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Baja (2)"/>
    <n v="0.4"/>
    <s v="Mayor (4)"/>
    <s v="Moderado (3)"/>
    <s v="Mayor (4)"/>
    <s v="Moderado (3)"/>
    <s v="Mayor (4)"/>
    <s v="Mayor (4)"/>
    <s v="Mayor (4)"/>
    <n v="0.8"/>
    <s v="Alto"/>
    <s v="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formulación y seguimiento al plan de acción institucional (4202000-PR-182), actividad 3, indica que los profesionales de la Oficina Asesora de Planeación , autorizado(a) por el (la)    Jefe    de    la    Oficina    asesora    de Planeación, anualmente o según la necesidad verifica si la propuesta del plan institucional cumple con las orientaciones, los lineamientos y la normativa aplicable (en cada uno de sus componentes). La(s) fuente(s) de información utilizadas es(son) la propuesta del plan institucional. En caso de evidenciar observaciones, desviaciones o diferencias, los profesionales responsables de los diferentes componentes deberán verificar en su fuente primaria de información y realizar el respectivo ajuste en la Matriz propuesta del plan de acción institucional. De lo contrario, Pasa a la siguiente actividad &quot;Disponer para consulta el Plan de acción institucional (preliminar) y recibir los aportes u observaciones, dejando evidencia de reunión FT 4211000-449 o correo electrónico de revisión del plan por parte del jefe de la Oficina Asesora de Planeación. Tipo: Preventivo Implementación: Manual_x000a_- 2 El procedimiento anteproyecto de presupuesto (42020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 De lo contrario, continua con la actividad consolidar la información del anteproyecto de presupuesto Queda como evidencia los correos electrónicos de solicitud de ajustes o la justificación técnica, legal y financiera (4202000-FT-1197) y los documentos soporte para la formulación de anteproyecto de presupuesto. Tipo: Preventivo Implementación: Manual_x000a_- 3 El procedimiento formulación, programación y seguimiento a los proyectos de inversión (4202000-PR-348) actividad 4, indica que, Los profesionales de la Oficina Asesora de Planeación, autorizado(a) por Jefe Oficina Asesora de Planeación, cada 4 años o según necesidad (en caso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de la Secretaría Distrital de Planeación y la oficina Asesora de Planeación. La(s) fuente(s) de información utilizadas es(son) el plan de desarrollo vigente y las orientaciones metodológicas emitidas por la Secretaría Distrital de Planeación y la Oficina Asesora de Planeación. En caso de evidenciar observaciones, desviaciones o diferencias, se remiten a la/s dependencia/s que formulan el proyecto de inversión mediante correo electrónico y regresa a la actividad del ID 2 &quot;Diligenciar los instrumentos para la formulación de proyectos de inversión&quot;. De lo contrario, se remite correo electrónico informando del registro a realizar de los proyectos de inversión, y continúa con la actividad del ID 5 &quot;Viabilizar el proyecto de inversión en el sistema respectivo y enviar las fichas a los gerentes&quot;. Se registra el proyecto de inversión en las herramientas dispuestas por la Secretaría Distrital de Planeación. Tipo: Preventivo Implementación: Manual_x000a_- 4 El procedimiento formulación, programación y seguimiento a los proyectos de inversión (4202000-PR-348) actividad 10, indica que Los profesionales de la Oficina Asesora de Planeación, autorizado(a) por el (la) Jefe de la Oficina asesora de Planeación, cada vez que se requiera durante la formulación del proyecto de inversión verifican la coherencia entre formatos diligenciados y la información registrada en la(s) fuente(s) de información utilizadas es(son) Fichas de proyecto de inversión de los sistemas de nivel Distrital y Nacional y el Plan Distrital de Desarrollo. En caso de evidenciar observaciones, desviaciones o diferencias, se remiten a la/s dependencia/s que formulan el proyecto de inversión a través de correo electrónico con la matriz de verificación de hojas de vida del proyecto de inversión y se regresa a la actividad ID. 8 de este procedimiento &quot;Elaborar las hojas de vida de metas e indicadores del proyecto de inversión&quot; . De lo contrario, remite memorando de respuesta a la radicación de las hojas de vida de metas o indicadores, y continúa con la actividad del ID 11 &quot;Revisar, actualizar y socializar la metodología para la programación y seguimiento de los proyectos de inversión para la vigencia&quot;. Tipo: Detectivo Implementación: Manual_x000a_- 5 El procedimiento formulación, programación y seguimiento a los proyectos de inversión (4202000-PR-348) actividad 13, indica que Los profesionales de la Oficina Asesora de Planeación, autorizado(a) por el (la) Jefe de la Oficina asesora de Planeación, cada año en el marco de la programación del plan de acción verifican que la programación de la vigencia sea coherente con los criterios establecidos por la oficina asesora de planeación. La(s) fuente(s) de información utilizadas es(son) Fichas del proyecto de inversión, Plan de desarrollo vigente, Fichas de hoja de vida de metas e indicadores. En caso de evidenciar observaciones, desviaciones o diferencias, se remiten a la/s dependencia/s que formulan el proyecto de inversión a través de correo electrónico y se regresa a la actividad No. 12 de este procedimiento &quot;Elaborar y remitir la programación&quot;. De lo contrario, remite memorando de respuesta a la radicación de la programación, y continúa con la actividad del ID 14 &quot;Elaborar y enviar cronograma de seguimiento y monitoreo a los proyectos de inversión&quot;. Detectivo Implementación: Manual_x000a_- 6 El procedimiento Gestión de políticas públicas Distritales de competencia de la Secretaria General (4202000-PR-370), actividad 3 indica que los Profesionales de la Oficina Asesora de Planeación, autorizado(a) por el (la) Jefe Oficina Asesora de Planeación, cada vez que se requiera revisar que la propuesta de estructuración de Política Pública cumpla con los requisitos técnicos y normativos definidos por la Secretaría Distrital de Planeación. Las fuentes de información utilizadas son la propuesta de estructuración de la política pública y los requisitos técnicos y normativos definidos por la Secretaría Distrital de Planeación. En caso de evidenciar observaciones, desviaciones o diferencias, la devuelve a la dependencia que liderará la política pública para que se realicen los ajustes necesarios y regresa a la actividad 2 &quot;Elaborar la Propuesta de Estructuración de Política Pública, resultado de la Fase Preparatoria&quot;. De lo contrario, si la propuesta cumple con los requisitos y es metodología CONPES pasa a la actividad 4. Y si es por Decreto pasa a la actividad 6. Queda como evidencia el correo electrónico con viabilidad o solicitud de ajustes y la Propuesta de Estructuración de Política Pública revisada. Preventivo Implementación: Manual_x000a__x000a__x000a_- 7 El procedimiento Elaboración y Seguimiento del Plan Estratégico de TI basado en la arquitectura empresarial (4204000-PR-116) PC#5 (Presentar y aprobar avances de las actividades primera y segunda fase de construcción de PETI ) indica que El Jefe de la Oficina de Tecnologías de la Información y las Comunicaciones y el Jefe de la Oficina Asesora de Planeación, autorizado(a) por el manual de funciones, Cada vez que se actualice la Primera (I) y segunda (II) fase del PETI verifica que la información de las fases I y II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 Tipo: Preventivo Implementación: Manual_x000a_- _x000a_8 El procedimiento Elaboración y Seguimiento del Plan Estratégico de TI basado en la arquitectura empresarial (4204000-PR-116) PC#7 (Presentar y aprobar avances de las actividades tercera y cuarta fase de construcción de PETI ) indica que El Jefe de la Oficina de Tecnologías de la Información y las Comunicaciones, autorizado(a) por el manual de funciones, Cada vez que se actualice la Tercera (III) y Cuarta (IV) fase del PETI verifica que la información de las fases III y IV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 Tipo: Preventivo Implementación: Manual_x000a__x000a_- 9 El procedimiento Elaboración y Seguimiento del Plan Estratégico de TI basado en la arquitectura empresarial (4204000-PR-116) PC#9 (Presentar y aprobar documento PETI) indica que El Comité Institucional de Gestión y desempeño, autorizado(a) por el manual de funciones, Cada vez que se actualice el PETI verifica que la información que contiene el documento PETI se encuentre alineada con la Estrategia y planes de la Entidad. La(s) fuente(s) de información utilizadas es(son) Plan Estratégico, Plan de Desarrollo Distrital, Modelo de Operación, 420400-OT-043 Plan Estratégico de Tecnologías de la Inform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 Tipo: Preventivo Implementación: _x000a__x000a__x000a__x000a__x000a__x000a__x000a__x000a__x000a__x000a__x000a_"/>
    <s v="- Documentado_x000a_- Documentado_x000a_- Documentado_x000a_- Documentado_x000a_- Documentado_x000a_- Documentado_x000a_- Documentado_x000a_- Documentado_x000a_- Documentado_x000a__x000a__x000a__x000a__x000a__x000a__x000a__x000a__x000a__x000a__x000a_"/>
    <s v="- Continua_x000a_- Continua_x000a_- Continua_x000a_- Continua_x000a_- Continua_x000a_- Continua_x000a_- Continua_x000a_- Continua_x000a_- Continua_x000a__x000a__x000a__x000a__x000a__x000a__x000a__x000a__x000a__x000a__x000a_"/>
    <s v="- Con registro_x000a_- Con registro_x000a_- Con registro_x000a_- Con registro_x000a_- Con registro_x000a_- Con registro_x000a_- Con registro_x000a_- Con registro_x000a_- Con registro_x000a__x000a__x000a__x000a__x000a__x000a__x000a__x000a__x000a__x000a__x000a_"/>
    <s v="- Preventivo_x000a_- Preventivo_x000a_- Preventivo_x000a_- Detectivo_x000a_- Detectivo_x000a_- Preventivo_x000a_- Preventivo_x000a_- Preventivo_x000a_- Preventivo_x000a__x000a__x000a__x000a__x000a__x000a__x000a__x000a__x000a__x000a__x000a_"/>
    <s v="25%_x000a_25%_x000a_25%_x000a_15%_x000a_15%_x000a_25%_x000a_25%_x000a_25%_x000a_25%_x000a__x000a__x000a__x000a__x000a__x000a__x000a__x000a__x000a__x000a__x000a_"/>
    <s v="- Manual_x000a_- Manual_x000a_- Manual_x000a_- Manual_x000a_- Manual_x000a_- Manual_x000a_- Manual_x000a_- Manual_x000a_- Manual_x000a__x000a__x000a__x000a__x000a__x000a__x000a__x000a__x000a__x000a__x000a_"/>
    <s v="15%_x000a_15%_x000a_15%_x000a_15%_x000a_15%_x000a_15%_x000a_15%_x000a_15%_x000a_15%_x000a__x000a__x000a__x000a__x000a__x000a__x000a__x000a__x000a__x000a__x000a_"/>
    <s v="40%_x000a_40%_x000a_40%_x000a_30%_x000a_30%_x000a_40%_x000a_40%_x000a_40%_x000a_40%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4867455999999997E-3"/>
    <s v="Menor (2)"/>
    <n v="0.33750000000000002"/>
    <s v="Bajo"/>
    <s v="Se determina la probabilidad de ocurrencia de este riesgo como  &quot;muy baja&quot;, teniendo en cuenta que se definieron 9 controles (7 preventivos) (2 detectivos)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ir  un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_x000a_Oficina de Tecnologías de la Información y las Comunicaciones_x000a_- Jefe Oficina Asesora de Planeación_x000a_- Los profesionales de la  Oficina Asesora de Planeación_x000a_- Jefe Oficina Asesora de Planeación_x000a__x000a__x000a__x000a__x000a__x000a_- Oficina Asesora de Planeación_x000a_Oficina de Tecnologías de la Información y las Comunicaciones"/>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Memorando de solicitud de ajustes de la planeación institucional_x000a_- Evidencia de reunión de revisión o retroalimentación al proceso, proyecto o política _x000a_- Evidencia de la estrategia de comunicación implementada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3-12-15T00:00:00"/>
    <s v="_x000a__x000a_Establecimiento de controles_x000a__x000a_"/>
    <s v="Se ajustó el control asociado al procedimiento 4202000-PR-370 Gestión de políticas públicas distritales de competencia de la Secretaría General, teniendo en cuenta que el procedimiento se actualizó._x000a_"/>
    <d v="2024-06-06T00:00:00"/>
    <s v="_x000a__x000a_Establecimiento de controles_x000a__x000a_"/>
    <s v="Se ajustaron controles de acuerdo con la actualización de los procedimientos: _x000a_Formulación y seguimiento al plan de acción institucional (4202000-PR-182)_x000a_Formulación, programación y seguimiento a los proyectos de inversión (4202000-PR-348)_x000a_Gestión de políticas públicas distritales de competencia de la Secretaría General (4202000-PR-370)_x000a_Se retiraron controles relacionados con los procedimientos: _x000a_Elaboración e implementación del plan institucional de participación ciudadana (4202000-PR-378), teniendo en cuenta que en el Plan de Acción Institucional se contemplan acciones de participación ciudadana._x000a_Modificaciones al presupuesto de los proyectos de inversión (4202000-PR-365), teniendo en cuenta que el control se dejó en el otro riesgo."/>
    <m/>
    <m/>
    <m/>
    <m/>
    <m/>
    <m/>
    <m/>
    <m/>
    <m/>
    <m/>
    <m/>
    <m/>
    <m/>
    <m/>
    <m/>
    <m/>
    <m/>
    <m/>
    <m/>
    <m/>
    <m/>
    <m/>
    <m/>
    <m/>
    <m/>
    <m/>
    <m/>
    <m/>
    <m/>
    <m/>
    <n v="30"/>
  </r>
  <r>
    <s v="Evaluación del Sistema de Control Interno"/>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s v="Jefe Oficina de Control Interno"/>
    <s v="Evaluación"/>
    <s v="Ejecutar las auditorías internas de gestión, seguimientos y realizar informes de ley"/>
    <n v="267"/>
    <s v="EYADP-G162"/>
    <s v="Posibilidad de afectación reputacional por la no detección de desviaciones críticas en la muestra establecida para las unidades auditables, debido a errores en la aplicación de los controles claves del proceso auditor"/>
    <x v="0"/>
    <s v="Ejecución y administración de procesos"/>
    <x v="4"/>
    <s v="- Errores en la aplicación de controles claves del procedimiento de auditoria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auditoria interna de gest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Leve (1)"/>
    <s v="Moderado (3)"/>
    <s v="Menor (2)"/>
    <s v="Leve (1)"/>
    <s v="Leve (1)"/>
    <s v="Menor (2)"/>
    <s v="Moderado (3)"/>
    <n v="0.6"/>
    <s v="Moderado"/>
    <s v="El proceso estima que el riesgo se ubica en una zona moderado, debido a que la frecuencia con la que se realiza la actividad clave asociada al riesgo se presenta aproximadamente 12 veces al año, sin embargo, ante su materialización, podrían presentarse efectos significativos en la idoneidad del equipo auditor"/>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 Tipo: Preventivo Implementación: Manual_x000a_-  2 El procedimiento de Auditorías Internas de Gestión PR-006 (actividad 11) indica que el Jefe de la Oficina de Control Interno, autorizado(a) por el Manual Específico de Funciones y Competencias Laborales, cada vez que se reciba el informe preliminar, revisa los resultados obtenidos, aclara inquietudes con el auditor, revisa la coherencia en su contenido y la adecuada descripción de los eventos y/u observaciones identificadas, de acuerdo con las evidencias. La(s) fuente(s) de información utilizadas es(son) el informe preliminar. En caso de evidenciar observaciones, desviaciones o diferencias, se comunica al auditor para su ajuste, dentro del informe. De lo contrario, se aprueba el informe preliminar y se remite mediante memorando electrónic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aplica acciones de mejora en el proceso auditor. Tipo: Correctivo Implementación: Manual_x000a_- 2 El procedimiento de Auditorías Internas de Gestión PR-006  indica que el Jefe de la Oficina de Control Interno, autorizado(a) por el  Manual Específico de Funciones y Competencias Laborales, cada vez que se identifique la materialización del riesgo ajusta el contenido del informe de auditoria, de acuerdo a las objeciones válidas del líder del proceso audita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_x000a_- Generar Plan de mejoramiento para la OCI_x000a_- Ajustar el informe de auditoria, según las objeciones válidas del líder del proceso auditado_x000a__x000a__x000a__x000a__x000a__x000a__x000a_- Actualizar el riesgo  Posibilidad de afectación reputacional por la no detección de desviaciones críticas en la muestra establecida para las unidades auditables, debido a errores en la aplicación de los controles claves del proceso auditor"/>
    <s v="- Oficina de Control Interno_x000a_- Jefe de la Oficina de Control Interno_x000a_- Jefe de la Oficina de Control Interno_x000a__x000a__x000a__x000a__x000a__x000a__x000a_- Oficina de Control Interno"/>
    <s v="-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_x000a_- Plan de mejoramiento_x000a_- Informe ajustado_x000a__x000a__x000a__x000a__x000a__x000a__x000a_- Riesgo de  Posibilidad de afectación reputacional por la no detección de desviaciones críticas en la muestra establecida para las unidades auditables, debido a errores en la aplicación de los controles claves del proceso auditor, actualizado."/>
    <d v="2023-12-01T00:00:00"/>
    <s v="_x000a__x000a_Establecimiento de controles_x000a__x000a_"/>
    <s v="Se ajusta la redacción del control detectivo."/>
    <m/>
    <m/>
    <m/>
    <m/>
    <m/>
    <m/>
    <m/>
    <m/>
    <m/>
    <m/>
    <m/>
    <m/>
    <m/>
    <m/>
    <m/>
    <m/>
    <m/>
    <m/>
    <m/>
    <m/>
    <m/>
    <m/>
    <m/>
    <m/>
    <m/>
    <m/>
    <m/>
    <m/>
    <m/>
    <m/>
    <m/>
    <m/>
    <m/>
    <n v="33"/>
  </r>
  <r>
    <s v="Evaluación del Sistema de Control Interno"/>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s v="Jefe Oficina de Control Interno"/>
    <s v="Evaluación"/>
    <s v="Ejecutar las auditorías internas de gestión, seguimientos y realizar informes de ley "/>
    <n v="206"/>
    <s v="EYADP-C016"/>
    <s v="Posibilidad de afectación reputacional por sanción disciplinaria de una instancia competente o de un ente de control o regulador, debido a resultados y conclusiones ajustadas a intereses propios o de un tercero, como producto de las evaluaciones de auditoría practicadas."/>
    <x v="1"/>
    <s v="Ejecución y administración de procesos"/>
    <x v="4"/>
    <s v="- Debilidades en el proceder ético del auditor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de la labor de la Oficina de Control Interno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Moderado (3)"/>
    <s v="Mayor (4)"/>
    <s v="Mayor (4)"/>
    <s v="Insignificante (1)"/>
    <s v="Insignificante (1)"/>
    <s v="Moderado (3)"/>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 Tipo: Preventivo Implementación: Manual_x000a_-  2 El procedimiento de Auditorías Internas de Gestión PR-006 (actividad 11) indica que el Jefe de la Oficina de Control Interno, autorizado(a) por el Manual Específico de Funciones y Competencias Laborales, cada vez que se reciba el informe preliminar, revisa los resultados obtenidos, aclara inquietudes con el auditor, revisa la coherencia en su contenido y la adecuada descripción de los eventos y/u observaciones identificadas, de acuerdo con las evidencias. La(s) fuente(s) de información utilizadas es(son) el informe preliminar. En caso de evidenciar observaciones, desviaciones o diferencias, se comunica al auditor para su ajuste, dentro del informe. De lo contrario, se aprueba el informe preliminar y se remite mediante memorando electrónic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retira al auditor del trabajo que está realizando, si durante esa auditoria se materializa 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un (1) taller interno de fortalecimiento de la ética del auditor._x000a__x000a__x000a__x000a__x000a__x000a__x000a__x000a__x000a__x000a__x000a__x000a__x000a__x000a__x000a__x000a__x000a__x000a__x000a_"/>
    <s v="- Jefe de la Oficina de Control Interno_x000a__x000a__x000a__x000a__x000a__x000a__x000a__x000a__x000a__x000a__x000a__x000a__x000a__x000a__x000a__x000a__x000a__x000a__x000a_"/>
    <s v="_x000a__x000a__x000a__x000a__x000a__x000a_PA240-037"/>
    <s v="_x000a__x000a__x000a__x000a__x000a__x000a_955"/>
    <s v="01/08/2024_x000a__x000a__x000a__x000a__x000a__x000a__x000a__x000a__x000a__x000a__x000a__x000a__x000a__x000a__x000a__x000a__x000a__x000a__x000a_"/>
    <s v="31/08/2024_x000a__x000a__x000a__x000a__x000a__x000a__x000a__x000a__x000a__x000a__x000a__x000a__x000a__x000a__x000a__x000a__x000a__x000a__x000a_"/>
    <s v="- Reportar el presunto hecho de Posibilidad de afectación reputacional por sanción disciplinaria de una instancia competente o de un ente de control o regulador debido a resultados y conclusiones ajustadas a intereses propios o de un tercero, como producto de las evaluaciones de auditoría practicadas. al operador disciplinario, y a la Oficina Asesora de Planeación en el informe de monitoreo en caso que tenga fallo._x000a_- Retirar al auditor del trabajo que está realizando, si durante esa auditoria se materializa el riesgo_x000a__x000a__x000a__x000a__x000a__x000a__x000a__x000a_- Actualizar el riesgo Posibilidad de afectación reputacional por sanción disciplinaria de una instancia competente o de un ente de control o regulador debido a resultados y conclusiones ajustadas a intereses propios o de un tercero, como producto de las evaluaciones de auditoría practicadas."/>
    <s v="- Oficina de Control Interno_x000a_- Jefe de la Oficina de Control Interno_x000a__x000a__x000a__x000a__x000a__x000a__x000a__x000a_- Oficina de Control Interno"/>
    <s v="- Notificación realizada del presunto hecho de Posibilidad de afectación reputacional por sanción disciplinaria de una instancia competente o de un ente de control o regulador debido a resultados y conclusiones ajustadas a intereses propios o de un tercero, como producto de las evaluaciones de auditoría practicadas. al operador disciplinario, y reporte de monitoreo a la Oficina Asesora de Planeación en caso que el riesgo tenga fallo definitivo._x000a_- Comunicación de la reasignación_x000a__x000a__x000a__x000a__x000a__x000a__x000a__x000a_- Riesgo de Posibilidad de afectación reputacional por sanción disciplinaria de una instancia competente o de un ente de control o regulador debido a resultados y conclusiones ajustadas a intereses propios o de un tercero, como producto de las evaluaciones de auditoría practicadas., actualizado."/>
    <d v="2023-12-01T00:00:00"/>
    <s v="Identificación del riesgo_x000a__x000a_Establecimiento de controles_x000a__x000a_Tratamiento del riesgo"/>
    <s v="Se realizó ajuste en la redacción del riesgo para enfocarlo en las conclusiones ajustadas para intereses propios o de terceros, en el resultado de las auditorías_x000a_Se incluyó control detectivo para el riesgo._x000a_Se formula la propuesta de acción de tratamiento del riesgo a 2024."/>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
    <n v="239"/>
    <s v="EYADP-G138"/>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x v="5"/>
    <s v="- Inadecuada planeación de la estrategia, que conlleva a cambios de último momento o incumplimientos en el plan de trabajo o cronograma._x000a_- Cambios internos (administrativos y rotación de personal) que impacta la continuidad en la implementación de las estrategias y la transferencia del conocimiento._x000a_- Falencias u omisiones al momento de revisar los contenidos de las estrategias _x000a_- Falta de seguimiento a la adecuada y oportuna ejecución del plan de trabajo de las estrategias. _x000a__x000a__x000a__x000a__x000a__x000a_"/>
    <s v="- Falta de continuidad en los programas y proyectos entre administraciones_x000a_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No aplica"/>
    <s v="Baja (2)"/>
    <n v="0.4"/>
    <s v="Leve (1)"/>
    <s v="Menor (2)"/>
    <s v="Leve (1)"/>
    <s v="Menor (2)"/>
    <s v="Menor (2)"/>
    <s v="Menor (2)"/>
    <s v="Menor (2)"/>
    <n v="0.4"/>
    <s v="Moderado"/>
    <s v="En cuanto a la probabilidad se obtiene una valoración baja(2), dado a que en la vigencia se llevaron a cabo 7 estrategias, y en cuanto al impacto se obtiene una valoración menor(2), dado que puede verse afectada la imagen institucional a nivel regional por hechos que afectan a algunos usuarios o ciudadanos. En consecuencia la zona resultante quedo en Moderado."/>
    <s v="- 1 El procedimiento 4211000-PR-247 &quot;Definición , estructuración,  desarrollo y evaluación de estrategias&quot; Actividad (3 )  indica que el 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En caso de evidenciar observaciones, desviaciones o diferencias, se devuelve el documento a la actividad No. 2 para la realización de ajustes. De lo contrario, se aprueba la estrategia y se registra en la evidencia reunión 4211000-FT-449, Registro asistencia 4232000-FT-211 de aprobación de  la estrategia y/o evidencia de asistencia a reunión virtual. Tipo: Preventivo Implementación: Manual_x000a_- 2 El procedimiento  4211000-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4201000-FT-281 o evidencia Reunión  4211000-FT-449 seguimiento a estrategias. Tipo: Preventivo Implementación: Manual_x000a_- 3 El procedimiento 26112022-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4201000-FT-281 o evidencia Reunión 4211000-FT-449 seguimiento a estrategias.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 mesas de trabajo para revisar el documento técnico de la estrategia frente a los parámetros establecidos e informe a los respectivos profesionales_x0009__x0009__x0009__x0009__x0009__x0009__x0009__x0009__x0009__x0009__x0009__x000a_- Actualizar el mapa de riesgos Fortalecimiento de la Gestión Pública_x000a__x000a__x000a__x000a__x000a__x000a__x000a_- Actualizar el riesgo Posibilidad de afectación reputacional por no lograr fortalecer la administración y la gestión pública distrital, debido a deficiencias al planificar, diseñar y/o orientar las estrategias para el fortalecimiento de la administración y la gestión pública distrital"/>
    <s v="- Dirección Distrital de Desarrollo  Institucional_x000a_- El Director(a) y/o Subdirector(a) Técnico (a) de Desarrollo Institucional_x000a_- Subsecretario(a) Distrital de Fortalecimiento Institucional_x000a__x000a__x000a__x000a__x000a__x000a__x000a_- Dirección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trategia aprobado, Evidencia de reunión y Registro de asistencia_x0009__x0009__x0009__x0009__x0009__x0009__x0009__x0009__x0009__x0009__x0009__x0009__x0009__x0009__x0009__x0009__x0009__x0009__x0009__x0009__x0009__x0009__x0009__x0009__x000a_- Mapa de riesgo  Fortalecimiento de la Gestión Pública, actualizado._x000a__x000a__x000a__x000a__x000a__x000a__x000a_-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actualizado."/>
    <d v="2023-12-06T00:00:00"/>
    <s v="Identificación del riesgo_x000a_Análisis antes de controles_x000a__x000a__x000a_"/>
    <s v="Se realizaron  ajustes en las causas internas y externas, que aplican directamente al riesgo._x000a_Se actualizaron los centros de costo de los documentos asociados, en las actividades de control del riesgo.  _x000a_Se ajusta el contexto del proceso._x000a_Se realizó ajuste en la valoración de la probabilidad del riesgo antes de controles, pasando de Bajo a Moderado"/>
    <d v="2024-05-06T00:00:00"/>
    <m/>
    <m/>
    <m/>
    <m/>
    <m/>
    <m/>
    <m/>
    <m/>
    <m/>
    <m/>
    <m/>
    <m/>
    <m/>
    <m/>
    <m/>
    <m/>
    <m/>
    <m/>
    <m/>
    <m/>
    <m/>
    <m/>
    <m/>
    <m/>
    <m/>
    <m/>
    <m/>
    <m/>
    <m/>
    <m/>
    <m/>
    <m/>
    <n v="32"/>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238"/>
    <s v="EYADP-G137"/>
    <s v="Posibilidad de afectación reputacional por no lograr fortalecer la administración y la gestión pública distrital, debido a deficiencias al planificar, diseñar y/o ejecutar los cursos y/o diplomados de formación"/>
    <x v="0"/>
    <s v="Ejecución y administración de procesos"/>
    <x v="5"/>
    <s v="- Necesidad permanente de actualización de los contenidos temáticos de los cursos y/o diplomados de formación._x000a_- La plataforma actual donde se desarrollan las ofertas de formación virtual en ocasiones presenta fallas o inconsistencias._x000a_- Falta de seguimiento al cumplimiento del plan de trabajo o cronograma de los cursos y/o diplomados de formación _x000a_- La plataforma actual donde se desarrollan las ofertas de formación virtual no se ajusta a soluciones flexibles y de última tecnología._x000a__x000a__x000a__x000a__x000a__x000a_"/>
    <s v="- Inestabilidad de la conectividad, no disponibilidad de servidores de información y vulnerabilidad en la seguridad informática, para garantizar la correcta prestación del servicio &quot;Programas de formación virtual para servidores públicos del Distrito Capital&quot;.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quot;Programas de formación virtual para servidores públicos del Distrito Capital&quot;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3. Consolidar una gestión pública eficiente, a través del desarrollo de capacidades institucionales, para contribuir a la generación de valor público."/>
    <s v="- Programa de Formación virtual para servidores públicos del Distrito Capital (OPA)_x000a__x000a_"/>
    <s v="- Procesos misionales y estratégicos misionales en el Sistema de Gestión de Calidad_x000a__x000a__x000a__x000a_"/>
    <s v="Sin asociación"/>
    <s v="No aplica"/>
    <s v="Baja (2)"/>
    <n v="0.4"/>
    <s v="Leve (1)"/>
    <s v="Menor (2)"/>
    <s v="Leve (1)"/>
    <s v="Menor (2)"/>
    <s v="Menor (2)"/>
    <s v="Menor (2)"/>
    <s v="Menor (2)"/>
    <n v="0.4"/>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en la imagen."/>
    <s v="- 1 El procedimiento 4211000-PR-209 &quot;Administración de los programas de formación distrital&quot;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En caso de evidenciar observaciones, desviaciones o diferencias, lo devuelve para realizar los ajustes que correspondan. De lo contrario, se aprueba la oferta académica y se registra evidencia de  reunión 4211000-FT-449, Registro de asistencia 4232000-FT-211 y/o  evidencia de asistencia a reunión virtual.  Tipo: Preventivo Implementación: Manual_x000a_- 2 El procedimiento 4211000-PR-209 &quot;Administración de los programas de formación distrital&quot;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La(s) fuente(s) de información utilizadas es(son)  documentos precontractuales. En caso de evidenciar observaciones, desviaciones o diferencias, los devuelve para realizar los ajustes que corresponden. De lo contrario, envía correo electrónico y/o memorando 4233300-FT-011 a la Dirección de Contratación. Tipo: Preventivo Implementación: Manual_x000a_- 3 El procedimiento 4211000-PR-209 &quot;Administración de los programas de formación distrital&quot;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4201000-FT-281 y Evidencia Reunión 4211000-FT-449 Acta de reunión  seguimiento. Tipo: Detectivo Implementación: Manual_x000a_- 4 El procedimiento 4211000-PR-209 &quot;Administración de los programas de formación distrital&quot;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De lo contrario, envía correo electrónico de socialización de bienvenida e inicio del curso y/o de no admisión. Tipo: Preventivo Implementación: Manual_x000a_- 5 El procedimiento 4211000-PR-209 &quot;Administración de los programas de formación distrital&quot;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4201000-FT-281.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Preventivo_x000a__x000a__x000a__x000a__x000a__x000a__x000a__x000a__x000a__x000a__x000a__x000a__x000a__x000a__x000a_"/>
    <s v="25%_x000a_25%_x000a_1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40%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se gestiona de acuerdo con lo establecido en el Protocolo - Respuesta a usuarios programa de formación Soy 10 Aprende 4211000-OT-077.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8000000000001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Se reporta a la Dirección de Contratos el incumplimiento de las obligaciones contractuales._x000a_- Reprograma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 Actualizar el riesgo Posibilidad de afectación reputacional por no lograr fortalecer la administración y la gestión pública distrital, debido a deficiencias al planificar, diseñar y/o ejecutar los cursos y/o diplomados de formación"/>
    <s v="- Dirección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 Dirección Distrital de Desarrollo Institucional"/>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Memorando informando la novedad._x000a_- Curso reprogramado_x000a_- Curso ajustado_x000a_- Fallas de la plataforma solucionadas o gestionadas_x000a__x000a__x000a__x000a__x000a_- Riesgo de Posibilidad de afectación reputacional por no lograr fortalecer la administración y la gestión pública distrital, debido a deficiencias al planificar, diseñar y/o ejecutar los cursos y/o diplomados de formación, actualizado."/>
    <d v="2023-12-06T00:00:00"/>
    <s v="Identificación del riesgo_x000a__x000a_Establecimiento de controles_x000a__x000a_"/>
    <s v="Se realizaron  ajustes en las causas internas y externas, que aplican directamente al riesgo._x000a_Se actualizaron los centros de costo de los documentos asociados, en las actividades de control del riesgo.  _x000a_Se ajusta el contexto del proceso."/>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214"/>
    <s v="FI-C036"/>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x v="6"/>
    <s v="- Falta de actualización de algunos sistemas (interfaz, accesibilidad, disponibilidad) que interactúan con los procesos._x000a_- Cambios internos (administrativos y rotación de personal) que impacta la continuidad en la implementación de las estrategias y la transferencia del conocimiento._x000a_- Falta de disponibilidad presupuestal._x000a_- Desconocimiento de la ley mediante interpretaciones subjetivas de las normas vigentes para evitar o postergar su aplicación_x000a_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 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Perdida de confianza, credibilidad y transparencia frente al manejo de la documentación patrimonial del Distrito_x0009__x0009__x000a_- Posibles investigaciones y sanciones de entes de control o entes reguladores_x0009__x0009__x0009__x0009__x000a_- Detrimento, pérdida, uso indebido, perjuicio o deterioro de documentos de valor patrimonial_x000a__x000a__x000a__x000a__x000a__x000a__x000a_"/>
    <s v="3. Consolidar una gestión pública eficiente, a través del desarrollo de capacidades institucionales, para contribuir a la generación de valor público."/>
    <s v="- Consulta del patrimonio documental de Bogotá_x000a__x000a_"/>
    <s v="- Procesos misionales en el Sistema de Gestión de Calidad_x000a__x000a__x000a__x000a_"/>
    <s v="Sin asociación"/>
    <s v="No aplica"/>
    <s v="Muy baja (1)"/>
    <n v="0.2"/>
    <s v="Leve (1)"/>
    <s v="Menor (2)"/>
    <s v="Moderado (3)"/>
    <s v="Moderado (3)"/>
    <s v="Mayor (4)"/>
    <s v="Menor (2)"/>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Preventivo Implementación: Manual_x000a_- 3. El procedimiento de Consulta de los Fondos Documentales Custodiados por el Archivo de Bogotá 4213000-PR-082 PC#(3):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continua con la actividad del ID 4, queda como evidencia el registro de Solicitudes Usuario 4213000-FT-163.  Tipo: Preventivo Implementación: Manual_x000a_- 4.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5. El procedimiento de Consulta de los Fondos Documentales Custodiados por el Archivo de Bogotá 4213000-PR-082 PC#(5): indica que el Profesional especializado o el Profesional Universitario o Auxiliar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continúa con la actividad del ID 6, queda como evidencia el registro de Solicitudes Usuario 4213000-FT-163.  Tipo: Detectivo Implementación: Manual_x000a_ -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 4213000-FT-161. Tipo: Detectivo Implementación: Manual"/>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Fortalecimiento de la Gestión Pública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 Tipo: Correctivo Implementación: Manual_x000a_- 2. El mapa de riesgos del proceso Fortalecimiento de la Gestión Pública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Crear un procedimiento que contemple las modalidades no incluidas en el proceso, para el ingreso de documentación patrimonial al Archivo de Bogotá_x000a__x000a__x000a__x000a__x000a__x000a__x000a__x000a__x000a__x000a__x000a__x000a__x000a__x000a__x000a__x000a__x000a__x000a__x000a_"/>
    <s v="_x000a__x000a__x000a__x000a__x000a__x000a_-PA240-021"/>
    <s v="_x000a__x000a__x000a__x000a__x000a__x000a_-936"/>
    <s v="01/06/2024_x000a__x000a__x000a__x000a__x000a__x000a__x000a__x000a__x000a__x000a__x000a__x000a__x000a__x000a__x000a__x000a__x000a__x000a__x000a_"/>
    <s v="31/03/2025_x000a__x000a__x000a__x000a__x000a__x000a__x000a__x000a__x000a__x000a__x000a__x000a__x000a__x000a__x000a__x000a__x000a__x000a__x000a_"/>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 Actualizar 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s v="- Dirección Distrital de Archivo de Bogotá_x000a_- Subdirector(a) de Gestión de Patrimonio Documental del Distrito _x000a_- Profesional universitario de la Subdirección de Gestión de Patrimonio Documental del Distrito_x0009__x0009__x0009__x0009__x0009__x0009__x0009__x0009__x000a_- Director(a) Distrital de Archivo de Bogotá_x000a__x000a__x000a__x000a__x000a__x000a_- Dirección Distrital de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Memorando de comunicación de la materialización del riesgo_x000a_- Bases de datos de la documentación disponible de valor patrimonial del Archivo de Bogotá_x000a_- Soportes de la aplicación de las medidas determinadas por la Oficina de Control Interno Disciplinario y/o ente de control._x000a__x000a__x000a__x000a__x000a__x000a_- Riesg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ctualizado."/>
    <d v="2023-12-06T00:00:00"/>
    <s v="Identificación del riesgo_x000a__x000a__x000a__x000a_Tratamiento del riesgo"/>
    <s v="Se ajusta el contexto del proceso._x000a_Se ajusta la opción donde se señalan los procesos posiblemente afectados con este riesgo. _x000a_Se asocia el servicio Consulta del patrimonio documental de Bogotá_x000a_Se ajustan causas internas y causas externas_x000a_Se definen acciones de tratamiento para la mitigación del riesgo"/>
    <s v="30/042024"/>
    <s v="Establecimiento de controles_x000a__x000a__x000a__x000a__x000a_Evaluación de controles_x000a__x000a__x000a__x000a__x000a_"/>
    <s v="Se realiza la actualización del riesgo con las siguientes novedades:_x000a_- Establecimiento de controles: Se ajustan los controles preventivos y detectivos, asociados al procedimiento Consulta de los Fondos Documentales Custodiados por el Archivo de Bogotá 4213000-PR-082._x000a_- Evaluación de controles: Se realiza la evaluación de controles conforme con el mapa de riesgos remitido."/>
    <d v="2024-08-31T00:00:00"/>
    <s v="Tratamiento del riesgo"/>
    <s v="A través del  aplicativo Daruma,  se realiza reprogramación de la acción PA240-021-01 (ID_936) a 31 de marzo de 2025."/>
    <m/>
    <m/>
    <m/>
    <m/>
    <m/>
    <m/>
    <m/>
    <m/>
    <m/>
    <m/>
    <m/>
    <m/>
    <m/>
    <m/>
    <m/>
    <m/>
    <m/>
    <m/>
    <m/>
    <m/>
    <m/>
    <m/>
    <m/>
    <m/>
    <m/>
    <m/>
    <m/>
    <m/>
    <n v="28"/>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215"/>
    <s v="FI-C037"/>
    <s v="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x v="1"/>
    <s v="Fraude interno"/>
    <x v="6"/>
    <s v="- Falta de actualización de algunos sistemas (interfaz, accesibilidad, disponibilidad) que interactúan con los procesos._x000a_- Cadenas de revisión, validación y aprobación que  retrasan la gestión._x000a_- Cambios internos (administrativos y rotación de personal) que impacta la continuidad en la implementación de las estrategias y la transferencia del conocimiento._x000a_- Uso indebido del poder para la emisión de conceptos técnicos favorables._x000a__x000a_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Presiones ejercidas por terceros y o ofrecimientos de prebendas, gratificaciones o dadivas._x000a_- No hay conciencia en las entidades del distrito del verdadero impacto de la gestión documental._x000a__x000a__x000a__x000a__x000a_"/>
    <s v="- Pérdida de credibilidad del ente rector en materia archivística._x000a_- Daño a la imagen reputacional de la entidad por incumplimiento en la emisión de conceptos técnicos de contratación._x000a_- Sanciones disciplinarias, fiscales y pe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No aplica"/>
    <s v="Muy baja (1)"/>
    <n v="0.2"/>
    <s v="Leve (1)"/>
    <s v="Menor (2)"/>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 1   El procedimiento de Asistencia técnica en gestión documental y archivos 4213000-PR-257 PC#(5): indica que el Subdirector(a) del Sistema Distrital de Archivos y el Subdirector(a) de Gestión del Patrimonio Documental mensualmente en el Subcomité de Autocontrol de cada dependencia se verifica el desarrollo de las asistencias técnicas. _x000a_La(s) fuente(s) de información utilizadas es(son) , la matriz de asistencia técnica y los resultados de las encuestas de calificación del servicio.  En caso de evidenciar observaciones, desviaciones o diferencias, las informan al profesional universitario y/o especializado en el marco del Subcomité de Autocontrol, para que realice los ajustes y se registran en el Acta Subcomité de Autocontrol 4201000-FT-281. De lo contrario, queda como evidencia el Acta Subcomité de Autocontrol 4201000-FT-281. Tipo: Preventivo Implementación: Manual _x000a_- 2  El procedimiento de Revisión y evaluación de las Tablas de Retención Documental –TRD y Tablas de Valoración Documental –TVD, para su convalidación por parte del Consejo Distrital de Archivos 2215100-PR-293 indica que el Subdirector del Sistema Distrital de Archivos, autorizado(a) por el Director Distrital de Archivo de Bogotá, cada vez que se realice un concepto técnico de revisión y evaluación de TRD o TVD Revisa la coherencia técnica y normativa de los tres (3) componentes (jurídico, histórico y archivístico) que contempla el concepto técnico correspondiente.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Tipo: Preventivo Implementación: Manual_x000a_- 3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Tipo: Detectivo Implementación: Manual"/>
    <s v="_x000a__x000a__x000a__x000a__x000a__x000a_- Documentado_x000a_- Documentado_x000a_- Documentado_x000a__x000a__x000a__x000a__x000a__x000a__x000a__x000a__x000a__x000a__x000a__x000a__x000a__x000a__x000a__x000a__x000a_"/>
    <s v="_x000a__x000a__x000a__x000a__x000a__x000a_- Continua_x000a_- Continua_x000a_- Continua_x000a__x000a__x000a__x000a__x000a__x000a__x000a__x000a__x000a__x000a__x000a__x000a__x000a__x000a__x000a__x000a__x000a_"/>
    <s v="_x000a__x000a__x000a__x000a__x000a__x000a_- Con registro_x000a_- Con registro_x000a_- Con registro_x000a__x000a__x000a__x000a__x000a__x000a__x000a__x000a__x000a__x000a__x000a__x000a__x000a__x000a__x000a__x000a__x000a__x000a_"/>
    <s v=" _x000a__x000a__x000a__x000a__x000a__x000a_- Preventivo_x000a_- Preventivo_x000a_- Detectivo_x000a__x000a__x000a__x000a__x000a__x000a__x000a__x000a__x000a__x000a__x000a__x000a__x000a__x000a__x000a__x000a__x000a__x000a_"/>
    <s v="25%_x000a_25%_x000a_15%_x000a__x000a__x000a__x000a__x000a__x000a__x000a__x000a__x000a__x000a__x000a_"/>
    <s v="_x000a_- Manual_x000a_- Manual_x000a_- Manual_x000a__x000a__x000a__x000a__x000a__x000a__x000a__x000a__x000a__x000a__x000a__x000a__x000a_"/>
    <s v="_x000a_15%_x000a_15%_x000a_15%_x000a__x000a__x000a__x000a__x000a__x000a__x000a__x000a__x000a__x000a__x000a__x000a_"/>
    <s v="_x000a_40%_x000a_40%_x000a_30%_x000a__x000a__x000a__x000a__x000a__x000a__x000a__x000a__x000a__x000a__x000a__x000a_"/>
    <s v="- 1. El mapa de riesgos del proceso Fortalecimiento de la Gestión Pública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 Tipo: Correctivo Implementación: Manual_x000a_- 2. El mapa de riesgos del proceso Fortalecimiento de la Gestión Pública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concepto técnico de TRD y TVD. Tipo: Correctivo Implementación: Manual_x000a_- 3. El mapa de riesgos del proceso Fortalecimiento de la Gestión Pública indica que el Director Distrital de Archivo de Bogotá, autorizado(a) por el Manual específico de funciones y competencias laborales, cada vez que se identifique la materialización del riesgo remite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Tipo: Correctivo Implementación: Manual_x000a_- 4. El mapa de riesgos del proceso Fortalecimiento de la Gestión Pública indica que el Director Distrital de Archivo de Bogotá, autorizado(a) por el Manual específico de funciones y competencias laborales, cada vez que se identifique la materialización del riesgo Informa la situación de materialización del riesgo relacionada con concepto técnico de TRD y TVD al Consejo Distrital de Archivo  de Bogotá.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3.5279999999999992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jornadas de seguimiento trimestral para la verificación de la correcta revisión y evaluación de las Tablas de Retención Documental –TRD y Tablas de Valoración Documental –TVD _x000a__x000a__x000a__x000a__x000a__x000a__x000a__x000a__x000a__x000a__x000a__x000a__x000a__x000a__x000a__x000a__x000a__x000a__x000a_"/>
    <s v="_x000a__x000a__x000a__x000a__x000a__x000a_-PA240-22"/>
    <s v="_x000a__x000a__x000a__x000a__x000a__x000a_-937"/>
    <s v="01/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concepto técnico de TRD y TVD_x000a_-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_x000a_- Informar la situación de materialización del riesgo relacionada con concepto técnico de TRD y TVD al Consejo Distrital de Archivo  de Bogotá_x000a__x000a__x000a__x000a__x000a_- Actualizar 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s v="- Dirección Distrital de Archivo de Bogotá_x000a_- Director(a) Distrital de Archivo de Bogotá_x000a_- Profesional(es) Universitario(s)_x000a_- Director(a) Distrital de Archivo de Bogotá_x000a_- Director(a) Distrital de Archivo de Bogotá_x000a__x000a__x000a__x000a__x000a_- Dirección Distrital de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Concepto Técnico de Evaluación de Tabla de Valoración Documental o Concepto Técnico Evaluación de Tabla de Retención Documental ajustado._x000a_- Oficio o memorando de envío del concepto técnico de evaluación de la TRD o TVD, ajustado_x000a_- Acta de sesión del Consejo Distrital de Archivo  de Bogotá_x000a__x000a__x000a__x000a__x000a_- Riesg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ctualizado."/>
    <d v="2023-12-06T00:00:00"/>
    <s v="Identificación del riesgo_x000a__x000a_Establecimiento de controles_x000a_Evaluación de controles_x000a_Tratamiento del riesgo"/>
    <s v="Se ajusta el contexto del proceso._x000a_Se actualiza nombre del riesgo_x000a_Se ajusta la opción donde se señalan los procesos posiblemente afectados con este riesgo. _x000a_Se actualizan controles por modificación de procedimiento PR-257 Asistencia técnica en Gestión documental y archivos, debido que a partir de la expedición del Decreto 223 del 08 de junio del 2023, por medio del cual  se modifica el artículo 24 del Decreto Distrital 514 de 2006 que establece el deber de toda entidad pública a nivel Distrital de tener un Subsistema Interno de Gestión Documental y Archivos, y se dictan otras disposiciones; la Dirección Distrital de Archivo de Bogotá, no emite  conceptos técnicos de procesos de contratación._x000a_Se actualizan controles por actualización de procedimiento PR-293 Revisión y evaluación de las Tablas de Retención Documental –TRD y Tablas de Valoración Documental –TVD_x000a_Se ajustan causas internas y causas externas_x000a_Se definen acciones de tratamiento para la mitigación del riesgo"/>
    <d v="2024-04-30T00:00:00"/>
    <s v="Establecimiento de controles_x000a__x000a__x000a__x000a__x000a_Evaluación de controles_x000a__x000a__x000a__x000a__x000a_"/>
    <s v="Se realiza la actualización del riesgo con las siguientes novedades:_x000a__x000a_- Establecimiento de controles: Se ajustan los controles preventivos y detectivos, se eliminan los controles asociados al procedimiento de Asistencia técnica en gestión documental y archivos 4213000-PR-257._x000a__x000a_- Evaluación de controles: Se realiza la evaluación de controles conforme con el mapa de riesgos remitido._x000a__x000a_ "/>
    <m/>
    <m/>
    <m/>
    <m/>
    <m/>
    <m/>
    <m/>
    <m/>
    <m/>
    <m/>
    <m/>
    <m/>
    <m/>
    <m/>
    <m/>
    <m/>
    <m/>
    <m/>
    <m/>
    <m/>
    <m/>
    <m/>
    <m/>
    <m/>
    <m/>
    <m/>
    <m/>
    <m/>
    <m/>
    <m/>
    <m/>
    <n v="31"/>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a__x000a_Fase (propósito): Incrementar la disponibilidad del patrimonio documental para facilitar a la ciudadanía el acceso y la consulta de la memoria e historia de Bogotá"/>
    <n v="240"/>
    <s v="EYADP-G139"/>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x v="6"/>
    <s v="- Falta de actualización de algunos sistemas (interfaz, accesibilidad, disponibilidad) que interactúan con los procesos._x000a_- Falta de disponibilidad presupuestal._x000a_- Cambios internos (administrativos y rotación de personal) que impacta la continuidad en la implementación de las estrategias y la transferencia del conocimiento.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Recorte de recursos financieros que impiden las ejecución de metas establecidas en el cuatrienio._x000a_- Desconocimiento del propósito, el funcionamiento, los productos y servicios que ofrece el proceso por parte de los usuarios del proceso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9__x0009__x0009__x0009__x0009__x0009__x0009__x0009__x0009__x0009__x0009__x0009__x0009__x0009__x0009__x0009__x0009__x0009__x0009__x0009__x0009__x0009__x0009__x0009__x0009__x0009__x0009__x0009__x000a_- Eventual afectación de la disponibilidad y recuperación oportuna de los documentos de valor patrimonial_x000a_- Deterioro en la documentación patrimonial del distrito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 por eventual incumplimiento de requisitos legales relacionados con la función archivística del patrimonio documental de Bogotá._x000a__x000a__x000a__x000a__x000a_"/>
    <s v="3. Consolidar una gestión pública eficiente, a través del desarrollo de capacidades institucionales, para contribuir a la generación de valor público."/>
    <s v="- Consulta del patrimonio documental de Bogotá_x000a__x000a_"/>
    <s v="- Procesos misionales en el Sistema de Gestión de Calidad_x000a__x000a__x000a__x000a_"/>
    <s v="16. Paz, justicia e instituciones sólidas_x000a_10. Reducción de las desigualdades_x000a_8. Trabajo decente y crecimiento económico"/>
    <s v="_x0009_8118 Fortalecimiento del acceso y difusión de la memoria histórica y del patrimonio documental de Bogotá D.C."/>
    <s v="Alta (4)"/>
    <n v="0.8"/>
    <s v="Leve (1)"/>
    <s v="Menor (2)"/>
    <s v="Moderado (3)"/>
    <s v="Moderado (3)"/>
    <s v="Moderado (3)"/>
    <s v="Menor (2)"/>
    <s v="Moderado (3)"/>
    <n v="0.6"/>
    <s v="Alto"/>
    <s v="El proceso estima que el riesgo se ubica en una zona alta, debido a que la frecuencia con la que se realizó la actividad clave asociada al riesgo se presentó 2900 veces en el último año, sin embargo, ante su materialización, podrían presentarse efectos significativos, en la imagen de la entidad a nivel local"/>
    <s v=" - 1. El procedimiento de Consulta de los Fondos Documentales Custodiados por el Archivo de Bogotá 4213000-PR-082 PC#(3): indica que el Profesional especializado o el Profesional Universitario o Auxiliar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continua con la actividad del ID 4, queda como evidencia el registro de Solicitudes Usuario 4213000-FT-163.  Tipo: Preventivo Implementación: Manual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4. El procedimiento de Monitoreo y control de condiciones ambientales 4213000-PR-080 indica que el Profesional universitario de la Subdirección de Gestión del Patrimonio Documental del Distrito, autorizado(a) por el Subdirector de Gestión del Patrimonio Documental del Distrito, cada vez que se reciba la solicitud o de conformidad con la programación, realiza la verificación de las condiciones medio ambientales de los espacios, a través del monitoreo microbiológico y saneamiento ambiental. La(s) fuente(s) de información utilizadas es(son) es la Guía 4213200-GS-103 de monitoreo y saneamiento ambiental en los depósitos y áreas técnicas del Archivo de Bogotá. En caso de evidenciar observaciones, desviaciones o diferencias, se registran en el formato medida de biocontaminación en las áreas del Archivo de Bogotá 4213000-FT-589 para la toma de acciones correspondientes. De lo contrario, queda como evidencia el registro de la conformidad en el formato medida de biocontaminación en las áreas del Archivo de Bogotá  213000-FT-589.  Tipo: Preventivo Implementación: Manual_x000a_- 5. El procedimiento de Catalogación bibliográfica 4213200-PR-362 indica que el Profesional Universitario de la Subdirección de Gestión del Patrimonio Documental del Distrito, autorizado(a) por el Subdirector de Gestión del Patrimonio Documental del Distrito, cada vez que se reciba material bibliográfico físico para catalogación verifica que el material bibliográfico físico recibido corresponda al solicitado. La(s) fuente(s) de información utilizadas es(son) circulación interna de documentos históricos 4213000-FT-161 y el material bibliográfico físico recibido. En caso de evidenciar observaciones, desviaciones o diferencias, se registran en el formato circulación interna de documentos históricos 4213000-FT-161. De lo contrario, se registra la conformidad en el formato circulación interna de documentos históricos 4213000-FT-161.  Tipo: Preventivo Implementación: Manual_x000a_- 6. El procedimiento de Consulta de los Fondos Documentales Custodiados por el Archivo de Bogotá 4213000-PR-082 PC#(5):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continúa con la actividad del ID 6, queda como evidencia el registro de Solicitudes Usuario 4213000-FT-163.  Tipo: Detectivo Implementación: Manual_x000a_- 7.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4213000-FT-161.  Tipo: Detectivo Implementación: Manual_x000a_- 8.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Detectivo Implementación: Manual_x000a_- 9.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4211000-FT-449 socialización de control de calidad a unidades documentales ordenadas y clasificadas. De lo contrario, queda como evidencia &quot;Evidencia Reunión&quot; 4211000-FT-449 socialización de control de calidad a unidades documentales ordenadas y clasificadas.  Tipo: Preventivo Implementación: Manual_x000a_- 10.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4211000-FT-449 socialización de control de calidad a unidades documentales descritas. De lo contrario, queda como evidencia &quot;Evidencia Reunión&quot; 4211000-FT-449 socialización de control de calidad a unidades documentales descritas.  Tipo: Detectivo Implementación: Manual_x000a_- 11.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  Tipo: Detectivo Implementación: Manual_x000a_- 12.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 En caso de evidenciar observaciones, desviaciones o diferencias, se registran en el formato Control microbiológico de calidad de documentación saneada 4213000-FT-205. De lo contrario, queda como evidencia el registro de la conformidad en el formato Control microbiológico de calidad de documentación saneada 4213000-FT-205.  Tipo: Detectivo Implementación: Manual_x000a__x000a__x000a__x000a__x000a__x000a__x000a__x000a_"/>
    <s v="- Documentado_x000a_- Documentado_x000a_- Documentado_x000a_- Documentado_x000a_- Documentado_x000a_- Documentado_x000a_- Documentado_x000a_- Documentado_x000a_- Documentado_x000a_- Documentado_x000a_- Documentado_x000a_- Documentado_x000a__x000a__x000a__x000a__x000a__x000a__x000a__x000a_"/>
    <s v="- Continua_x000a_- Continua_x000a_- Continua_x000a_- Continua_x000a_- Continua_x000a_- Continua_x000a_- Continua_x000a_- Continua_x000a_- Continua_x000a_- Continua_x000a_- Continua_x000a_- Continua_x000a_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_x000a_"/>
    <s v="- Preventivo_x000a_- Preventivo_x000a_- Preventivo_x000a_- Preventivo_x000a_- Preventivo_x000a_- Detectivo_x000a_- Detectivo_x000a_- Detectivo_x000a_- Preventivo_x000a_- Detectivo_x000a_- Detectivo_x000a_- Detectivo_x000a__x000a__x000a__x000a__x000a__x000a__x000a__x000a_"/>
    <s v="25%_x000a_25%_x000a_25%_x000a_25%_x000a_25%_x000a_15%_x000a_15%_x000a_15%_x000a_25%_x000a_15%_x000a_15%_x000a_15%_x000a__x000a__x000a__x000a__x000a__x000a__x000a__x000a_"/>
    <s v="- Manual_x000a_- Manual_x000a_- Manual_x000a_- Manual_x000a_- Manual_x000a_- Manual_x000a_- Manual_x000a_- Manual_x000a_- Manual_x000a_- Manual_x000a_- Manual_x000a_- Manual_x000a__x000a__x000a__x000a__x000a__x000a__x000a__x000a_"/>
    <s v="15%_x000a_15%_x000a_15%_x000a_15%_x000a_15%_x000a_15%_x000a_15%_x000a_15%_x000a_15%_x000a_15%_x000a_15%_x000a_15%_x000a__x000a__x000a__x000a__x000a__x000a__x000a__x000a_"/>
    <s v="40%_x000a_40%_x000a_40%_x000a_40%_x000a_40%_x000a_30%_x000a_30%_x000a_30%_x000a_40%_x000a_30%_x000a_30%_x000a_30%_x000a__x000a__x000a__x000a__x000a__x000a__x000a__x000a_"/>
    <s v="- 1.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Tipo: Correctivo Implementación: Manual_x000a_- 2.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 Tipo: Correctivo Implementación: Manual_x000a_- 3. El mapa de riesgos del proceso Fortalecimiento de la Gestión Pública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3912253951999998E-3"/>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 Determinar el nivel de deterioro de la documentación, el tipo de actividad de conservación, restauración o reprografía que requiera el documento y realizar la actividad correspondiente y el respectivo control de calidad frente al(los) documento(s) que presenta(n) la incidencia._x000a__x000a__x000a__x000a__x000a__x000a_- Actualizar el riesgo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s v="- Dirección Distrital de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 Profesional Universitario de la Subdirección de Gestión del Patrimonio Documental del Distrito_x000a__x000a__x000a__x000a__x000a__x000a_- Dirección Distrital de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_x000a__x000a__x000a__x000a__x000a__x000a_-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actualizado."/>
    <d v="2023-12-06T00:00:00"/>
    <s v="Identificación del riesgo_x000a_Análisis antes de controles_x000a_Establecimiento de controles_x000a__x000a_"/>
    <s v="Se ajusta el contexto del proceso_x000a_Se actualizan controles por actualización de procedimiento PR-080 Monitoreo y control de condiciones ambientales._x000a_Se ajusta la opción donde se señalan los procesos posiblemente afectados con este riesgo. _x000a_Se ajustan causas internas y causas externas_x000a_Se ajusta la calificación de la probabilidad antes de controles_x0009__x0009__x0009__x0009__x0009__x0009__x0009__x0009__x0009__x0009__x0009__x0009__x0009__x0009__x0009__x0009__x0009__x0009__x0009__x0009__x0009__x0009__x0009__x0009__x0009__x0009__x0009__x0009_"/>
    <d v="2024-04-30T00:00:00"/>
    <s v="_x000a_- Establecimiento de controles: "/>
    <s v="_x000a_Se realiza la actualización del riesgo con las siguientes novedades:_x000a__x000a_- Establecimiento de controles: Se ajustan los controles preventivos y detectivos, asociados al procedimiento Consulta de los Fondos Documentales Custodiados por el Archivo de Bogotá 4213000-PR-082."/>
    <d v="2024-07-10T00:00:00"/>
    <s v="_x000a_Se realiza la actualización del riesgo con las siguientes novedades:_x000a__x000a_Identificación del Riesgo:  Se realiza la asociación del nuevo proyecto 8118-Fortalecimiento del acceso y difusión de la memoria histórica y del patrimonio documental de Bogotá, D.C., y los objetivos de desarrollo sostenible._x000a__x000a_(Rradicado 3-2024-17523 del 09 de julio de 2024.)"/>
    <m/>
    <m/>
    <m/>
    <m/>
    <m/>
    <m/>
    <m/>
    <m/>
    <m/>
    <m/>
    <m/>
    <m/>
    <m/>
    <m/>
    <m/>
    <m/>
    <m/>
    <m/>
    <m/>
    <m/>
    <m/>
    <m/>
    <m/>
    <m/>
    <m/>
    <m/>
    <m/>
    <m/>
    <n v="28"/>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241"/>
    <s v="EYADP-G140"/>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x v="6"/>
    <s v="- Los equipos (su mayoría) no cuentan con los dispositivos requeridos para operar bajo las nuevas condiciones de trabajo (micrófonos, cámaras, entre otros)_x000a_- La planta de personal asignada al proceso no es suficiente para la gestión del mismo_x000a_- No hay distribución equitativa y objetiva de responsabilidades y tareas._x000a__x000a__x000a__x000a__x000a__x000a__x000a_"/>
    <s v="- Falta de continuidad en los programas y proyectos entre administraciones._x000a_-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3. Consolidar una gestión pública eficiente, a través del desarrollo de capacidades institucionales, para contribuir a la generación de valor público."/>
    <s v="- Visitas guiadas en el Archivo de Bogotá (OPA)_x000a__x000a_"/>
    <s v="- Ningún otro proceso en el Sistema de Gestión de Calidad_x000a__x000a__x000a__x000a_"/>
    <s v="Sin asociación"/>
    <s v="No aplica"/>
    <s v="Media (3)"/>
    <n v="0.6"/>
    <s v="Leve (1)"/>
    <s v="Menor (2)"/>
    <s v="Menor (2)"/>
    <s v="Leve (1)"/>
    <s v="Leve (1)"/>
    <s v="Menor (2)"/>
    <s v="Menor (2)"/>
    <n v="0.4"/>
    <s v="Moderado"/>
    <s v="El proceso estima que el riesgo se ubica en una zona moderada, debido a que la frecuencia con la que se realizó las visitas guiadas  asociada al riesgo se presentó 30 veces en el último año, ante su materialización, podrían presentarse efectos menores, en imagen y cumplimiento. "/>
    <s v="- 1. El Instructivo de visitas guiadas en el Archivo Bogotá 4213200-IN-071 indica que El Profesional Universitario de la Dirección Distrital de Archivo de Bogotá, autorizado(a) por El Director Distrital de Archivo de Bogotá, cada vez que se reciba una solicitud de visita guiada a través de los canales establecidos: correo contactoarchivodebogota@alcaldiabogota.gov.co y SIGA verifica que la solicitud cumpla con los criterios establecidos para la prestación del servicio. La(s) fuente(s) de información utilizadas es(son) base de datos de la prestación del servicio de visita guiada. En caso de evidenciar observaciones, desviaciones o diferencias, se le informa al usuario la novedad, mediante correo electrónico u Oficio 4233300-FT-012, presentándole alternativas o estableciendo una nueva fecha u horario probable de la visita. De lo contrario, se registra el cumplimiento de la solicitud en la base de datos de la prestación del servicio de visita guiada. Tipo: Preventivo Implementación: Manual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probable de la visita. De lo contrario, se programa fecha y hora de la visita y se informa al solicitante a través de correo electrónico u Oficio 2211600-FT-012. Tipo: Preventivo Implementación: Manual_x000a_- 3. El Instructivo de visitas guiadas en el Archivo Bogotá 4213200-IN-071 indica que El Director Distrital de Archivo de Bogotá, autorizado(a) por el Manual específico de funciones y competencias laborales,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2210112-FT-281. De lo contrario, queda como evidencia el registro de la conformidad en el acta de subcomité de autocontrol 4201000-FT-281.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 Tipo: Correctivo Implementación: Manual_x000a_- 2.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a__x000a__x000a__x000a__x000a__x000a__x000a_- Actualizar el riesgo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s v="- Dirección Distrital de Archivo de Bogotá_x000a_- Profesional Universitario de la Dirección Distrital de Archivo de Bogotá_x000a_- Profesional Universitario de la Dirección Distrital de Archivo de Bogotá_x000a__x000a__x000a__x000a__x000a__x000a__x000a_- Dirección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actualizado."/>
    <d v="2023-12-06T00:00:00"/>
    <s v="Identificación del riesgo_x000a__x000a__x000a__x000a_"/>
    <s v="Se ajusta el contexto del proceso._x000a_Se ajusta la opción donde se señalan los procesos posiblemente afectados con este riesgo. _x000a_Se actualiza causas internas"/>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242"/>
    <s v="EYADP-G141"/>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x v="0"/>
    <s v="Ejecución y administración de procesos"/>
    <x v="6"/>
    <s v="- Falta de actualización de algunos sistemas (interfaz, accesibilidad, disponibilidad) que interactúan con los procesos._x000a_-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_x000a__x000a__x000a_"/>
    <s v="- Inducir a las entidades en errores en la función archivística._x000a_- Pérdida de credibilidad por parte de las otras entidades del Distrito y privadas que cumplen funciones públicas_x000a_- Incumplimiento en la normatividad archivística vigente_x000a__x000a__x000a__x000a__x000a__x000a__x000a_"/>
    <s v="3. Consolidar una gestión pública eficiente, a través del desarrollo de capacidades institucionales, para contribuir a la generación de valor público."/>
    <s v="- Asistencia técnica en Gestión documental y archivos_x000a_- Instrumento técnico en gestión documental y archivos_x000a_"/>
    <s v="- Procesos misionales en el Sistema de Gestión de Calidad_x000a__x000a__x000a__x000a_"/>
    <s v="Sin asociación"/>
    <s v="No aplica"/>
    <s v="Media (3)"/>
    <n v="0.6"/>
    <s v="Leve (1)"/>
    <s v="Menor (2)"/>
    <s v="Menor (2)"/>
    <s v="Leve (1)"/>
    <s v="Leve (1)"/>
    <s v="Leve (1)"/>
    <s v="Menor (2)"/>
    <n v="0.4"/>
    <s v="Moderado"/>
    <s v="El proceso estima que el riesgo se ubica en una zona Moderada, debido a que la frecuencia con la que se realizó la actividad clave asociada al riesgo se presentó 30 veces en el último año, sin embargo, ante su materialización, podrían presentarse efectos significativos, en la imagen de la entidad a nivel local. "/>
    <s v=" - 1. El procedimiento de investigaciones para la difusión del conocimiento, el fortalecimiento de la gestión documental y la apropiación social del patrimonio documental del Distrito Capital 42130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4211000-FT-449) o correo electrónico para los respectivos ajustes. De lo contrario, se aprueba el documento con la investigación finalizada y se registra en Evidencia reunión 4211000-FT-449 o en Correo electrónico de revisión y aprobación del documento de investigación. Tipo: Preventivo Implementación: Manual_x000a_- 2. El procedimiento de Asistencia técnica en gestión documental y archivos 4213000-PR-257 PC#(5): indica que el Subdirector(a) del Sistema Distrital de Archivos y el Subdirector(a) de Gestión del Patrimonio Documental mensualmente en el Subcomité de Autocontrol de cada dependencia se verifica el desarrollo de las asistencias técnicas. _x000a_La(s) fuente(s) de información utilizadas es(son) , la matriz de asistencia técnica y los resultados de las encuestas de calificación del servicio.  En caso de evidenciar observaciones, desviaciones o diferencias, las informan al profesional universitario y/o especializado en el marco del Subcomité de Autocontrol, para que realice los ajustes y se registran en el Acta Subcomité de Autocontrol 4201000-FT-281. De lo contrario, queda como evidencia el Acta Subcomité de Autocontrol 4201000-FT-281. Tipo: Preventivo Implementación: Manual _x000a_- 3.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brev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breviado Tabla de Retención Documental de entidades públicas y privadas que cumplen una función pública 4213100-FT-927 o Concepto técnico de evaluación abreviado Tabla de Valoración Documental de entidades públicas y privadas que cumplan una función pública 4213100-FT-929, mediante Oficio 4233300-FT-012 o Memorando 4233300-FT-011. Tipo: Preventivo Implementación: Manual_x000a_- 4.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brev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breviado Tabla de Retención Documental de entidades públicas y privadas que cumplen una función pública 4213100-FT-927 o Concepto técnico de evaluación abreviado Tabla de Valoración Documental de entidades públicas y privadas que cumplan una función pública 4213100-FT-929, mediante Oficio 4233300-FT-012 o Memorando 4233300-FT-011. Tipo: Detectivo Implementación: Manual_x000a_- 5.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mpl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mpliado de Tabla de Valoración Documental de entidades públicas 4213100-FT-928 o Concepto técnico de evaluación ampliado de Tabla de Retención Documental de entidades públicas 4213100-FT-930 o Concepto técnico de evaluación ampliado de Tabla de Retención Documental Empresas privadas que cumplen una función pública 4213100-FT-988 o Concepto técnico de evaluación ampliado de Tabla de Valoración Documental Empresas privadas que cumplen una función pública 4213100-FT-1084, mediante Oficio 4233300-FT-012 o Memorando 4233300-FT-011. Tipo: Preventivo Implementación: Manual_x000a_- 6.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mpl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mpliado de Tabla de Valoración Documental de entidades públicas 4213100-FT-928 o Concepto técnico de evaluación ampliado de Tabla de Retención Documental de entidades públicas 4213100-FT-930 o Concepto técnico de evaluación ampliado de Tabla de Retención Documental Empresas privadas que cumplen una función pública 4213100-FT-988 o Concepto técnico de evaluación ampliado de Tabla de Valoración Documental Empresas privadas que cumplen una función pública 4213100-FT-1084, mediante Oficio 4233300-FT-012 o Memorando 4233300-FT-011. Tipo: Detectivo Implementación: Manual_x000a_- 7.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 Tipo: Preventivo Implementación: Manual_x000a_- 8.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 Tipo: Preventivo Implementación: Manual_x000a_- 9. El procedimiento de seguimiento estratégico al cumplimiento de la normativa archivística en las entidades del distrito capital 2215200 -PR- 299 indica que el Subdirector del Sistema Distrital de Archivos, autorizado(a) por el Director Distrital de Archivo de Bogotá, anualmente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las informa al Profesional Universitario en la reunión de revisión para que realice los ajustes y se registran en la Evidencia reunión 4211000-FT-449 de revis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l distrito capital y la Evidencia reunión 4211000-FT449 de revisión del Informe consolidado de seguimiento estratégico al cumplimiento de la normativa archivística en las entidades del distrito capital. Tipo: Detectivo Implementación: Manual_x000a_- 10. El procedimiento de seguimiento estratégico al cumplimiento de la normativa archivística en las entidades del distrito capital 2215200 -PR- 299 indica que el Director Distrital de Archivo de Bogotá, autorizado(a) por el Manual específico de funciones y competencias laborales, anualmente revisa la pertinencia técnica y normativa del Informe consolidado de seguimiento estratégico a  cumplimiento de la normativa archivística y lo aprueba. La(s) fuente(s) de información utilizadas es(son) la normatividad archivística vigente y la herramienta de verificación. En caso de evidenciar observaciones, desviaciones o diferencias, las informa al Profesional Universitario en la reunión de aprobación para que realice los ajustes y se registran en la Evidencia reunión 4211000-FT-449 de aprobac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 distrito capital y la Evidencia reunión 4211000-FT449 de aprobación del Informe consolidado de seguimiento estratégico al cumplimiento de la normativa archivística en las entidades del distrito capital. Tipo: Detectivo Implementación: Manual"/>
    <s v=" _x000a_- Documentado_x000a_- Documentado_x000a_- Documentado_x000a_- Documentado_x000a_- Documentado_x000a_- Documentado_x000a_- Documentado_x000a_- Documentado_x000a_- Documentado_x000a_- Documentado_x000a__x000a__x000a__x000a__x000a_"/>
    <s v=" - Continua_x000a_- Continua_x000a_- Continua_x000a_- Continua_x000a_- Continua_x000a_- Continua_x000a_- Continua_x000a_- Continua_x000a_- Continua_x000a_- Continua_x000a__x000a__x000a__x000a__x000a_"/>
    <s v=" - Con registro_x000a_- Con registro_x000a_- Con registro_x000a_- Con registro_x000a_- Con registro_x000a_- Con registro_x000a_- Con registro_x000a_- Con registro_x000a_- Con registro_x000a_- Con registro_x000a__x000a__x000a__x000a__x000a_"/>
    <s v=" - Preventivo_x000a_- Preventivo_x000a_- Preventivo_x000a_- Detectivo_x000a_- Preventivo_x000a_- Detectivo_x000a_- Preventivo_x000a_- Preventivo_x000a_- Detectivo_x000a_- Detectivo_x000a__x000a__x000a__x000a__x000a_"/>
    <s v="25%_x000a_25%_x000a_25%_x000a_15%_x000a_25%_x000a_15%_x000a_25%_x000a_25%_x000a_15%_x000a_15%_x000a__x000a__x000a__x000a__x000a_"/>
    <s v=" - Manual_x000a_- Manual_x000a_- Manual_x000a_- Manual_x000a_- Manual_x000a_- Manual_x000a_- Manual_x000a_- Manual_x000a_- Manual_x000a_- Manual_x000a__x000a__x000a__x000a__x000a_"/>
    <s v="15%_x000a_15%_x000a_15%_x000a_15%_x000a_15%_x000a_15%_x000a_15%_x000a_15%_x000a_15%_x000a_15%_x000a__x000a__x000a__x000a__x000a_"/>
    <s v="40%_x000a_40%_x000a_40%_x000a_30%_x000a_40%_x000a_30%_x000a_40%_x000a_40%_x000a_30%_x000a_30%_x000a__x000a__x000a__x000a__x000a_"/>
    <s v="- 1. El mapa de riesgos del proceso Fortalecimiento de la Gestión Pública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 Tipo: Correctivo Implementación: Manual_x000a_- 2. El mapa de riesgos del proceso Fortalecimiento de la Gestión Pública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concepto de TRD o TVD, o actualización del instrumento de normalización, según corresponda el error, con el fin de asegurar  la conformidad en las orientaciones técnicas y/ o en el seguimiento al cumplimiento de la función archivística.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2994159969279992E-4"/>
    <s v="Menor (2)"/>
    <n v="0.22500000000000003"/>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a__x000a__x000a__x000a__x000a__x000a_- Actualizar el riesgo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s v="- Dirección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9__x000a_Profesional Universitario y Profesional Especializado de la Subdirección del Sistema Distrital de Archivos_x000a__x000a__x000a__x000a__x000a__x000a_- Dirección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a_- Correo electrónico a través del cual se informan los errores (fallas o deficiencias) en las orientaciones técnicas y seguimiento al cumplimiento de la función archivística, presentados_x000a_- Evidencia de reunión 42110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actualizado."/>
    <d v="2023-12-06T00:00:00"/>
    <s v="Identificación del riesgo_x000a_Análisis antes de controles_x000a_Establecimiento de controles_x000a__x000a_"/>
    <s v="Se ajusta el contexto del proceso._x000a_Se actualiza riesgo de la ficha por modificaciones en procedimientos_x000a_Se actualizan controles por actualización de procedimientos_x000a_Se incluyeron los servicios Asistencia técnica en Gestión documental y archivos y  Instrumento técnico en gestión documental y archivos._x000a_Se ajustan causas internas, externas y efectos_x000a_Se actualiza la calificación de la probabilidad debido a la eliminación de conceptos técnicos de contratación"/>
    <d v="2024-04-30T00:00:00"/>
    <s v="Se realiza la actualización del riesgo con las siguientes novedades:_x000a__x000a_- Establecimiento de controles: Se ajustan los controles preventivos y detectivos, se eliminan los controles asociados al procedimiento de Asistencia técnica en gestión documental y archivos 4213000-PR-257._x000a__x000a_- Evaluación de controles: Se realiza la evaluación de controles conforme con el mapa de riesgos remitido."/>
    <m/>
    <m/>
    <m/>
    <m/>
    <m/>
    <m/>
    <m/>
    <m/>
    <m/>
    <m/>
    <m/>
    <m/>
    <m/>
    <m/>
    <m/>
    <m/>
    <m/>
    <m/>
    <m/>
    <m/>
    <m/>
    <m/>
    <m/>
    <m/>
    <m/>
    <m/>
    <m/>
    <m/>
    <m/>
    <m/>
    <m/>
    <n v="31"/>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a_(Servicio de Publicación de  los actos y documentos administrativos en el Registro Distrital)"/>
    <n v="243"/>
    <s v="EYADP-G142"/>
    <s v="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x v="7"/>
    <s v="- Falta de actualización de algunos sistemas (interfaz, accesibilidad, disponibilidad) que interactúan con los procesos._x000a_- Desconocimiento de las demás dependencias y entidades distritales, sobre las particularidades de la Subdirección de Imprenta Distrital._x000a__x000a__x000a__x000a__x000a__x000a__x000a__x000a_"/>
    <s v="- La inestabilidad de la conectividad, no disponibilidad de servidores de información y vulnerabilidad en la seguridad informática._x000a__x000a__x000a__x000a__x000a__x000a__x000a__x000a__x000a_"/>
    <s v="- La buena reputación de la Subdirección de Imprenta Distrital y por consiguiente la Secretaría General de la Alcaldía Mayor de Bogotá, D.C., se vería afectada, lo cual generaría desconfianza ante las partes interesadas._x000a_- Afectar a la entidad emisora del acto o documento administrativo o la ciudadanía, al no divulgar o divulgar información errónea sobre decisiones de la Administración Distrital._x000a_- Sanciones para los funcionarios o servidores que intervienen en el proceso_x000a_- Posibles sanciones legales para la Secretaría General de la Alcaldía Mayor de Bogotá D.C_x000a__x000a__x000a__x000a__x000a__x000a_"/>
    <s v="3. Consolidar una gestión pública eficiente, a través del desarrollo de capacidades institucionales, para contribuir a la generación de valor público."/>
    <s v="- Publicación de actos o documentos administrativos en el Registro Distrital (Trámite)_x000a_- Consulta del Registro Distrital (Consulta)_x000a_"/>
    <s v="- Procesos misionales en el Sistema de Gestión de Calidad_x000a__x000a__x000a__x000a_"/>
    <s v="Sin asociación"/>
    <s v="No aplica"/>
    <s v="Media (3)"/>
    <n v="0.6"/>
    <s v="Leve (1)"/>
    <s v="Menor (2)"/>
    <s v="Menor (2)"/>
    <s v="Leve (1)"/>
    <s v="Leve (1)"/>
    <s v="Leve (1)"/>
    <s v="Menor (2)"/>
    <n v="0.4"/>
    <s v="Moderado"/>
    <s v="El proceso estima que el riesgo se ubica en una zona moderada, debido a que la frecuencia con la que se realizó la actividad clave asociada al riesgo se presentó 280 veces al año, sin embargo, ante su materialización, podrían presentarse efectos de relativa relevancia, en la imagen de la entidad a nivel local."/>
    <s v="- 1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olicitan publicación de un acto o documento administrativo revisa la pertinencia de publicación del acto o documento administrativo,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De lo contrario, se avala para que continúe el proceso de revisión y se cotejen los archivos soporte en la plataforma del SIRD. Tipo: Preventivo Implementación: Manual_x000a_- 2 El procedimiento 2213300-PR-097 &quot;Publicación del Registro Distrital&quot; indica que el Técnico operativo u Operario, autorizado(a) por el (la) Subdirector(a) Técnico(a) de la Imprenta Distrital, cada vez que solicitan publicación de un acto o documento administrativo coteja los archivos soporte del acto o documento administrativo con la información ingresada en la plataforma,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 De lo contrario, se aprueba la solicitud de publicación en la plataforma SIRD. Tipo: Detectivo Implementación: Manual_x000a_- 3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e elabora un ejemplar del Registro Distrital revisa el archivo electrónico del mismo con la completitud de los actos o documentos administrativos en el incluidos. La(s) fuente(s) de información utilizadas es(son) la solicitud de publicación y los respectivos soportes recibidos. En caso de evidenciar observaciones, desviaciones o diferencias, devuelve el documento borrador que contiene los soportes del ejemplar a publicar allegado en SIGA para su corrección o ajuste. De lo contrario, conceptúa y avala la publicación del ejemplar radicando en SIGA el documento con la relación de cada uno de los actos o documentos administrativos recibidos que cumplieron con los requisitos para publicación. Tipo: Detectivo Implementación: Manual_x000a_- 4 El procedimiento 2213300-PR-097 &quot;Publicación del Registro Distrital&quot; indica que el Técnico Operativo, autorizado(a) por el (la) Subdirector(a) Técnico(a) de la Imprenta Distrital, cada vez que se publica un Registro Distrital verifica que el ejemplar publicado se encuentre disponible para consulta en la Web. La(s) fuente(s) de información utilizadas es(son) módulo consultar Registros Distritales - en la plataforma del sistema de información del Registro Distrital - SIRD. En caso de evidenciar observaciones, desviaciones o diferencias, deberá revisar que el proceso de publicación se haya surtido en el SIRD. De lo contrario, se finaliza el proceso de publicación.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Detectivo_x000a__x000a__x000a__x000a__x000a__x000a__x000a__x000a__x000a__x000a__x000a__x000a__x000a__x000a__x000a__x000a_"/>
    <s v="25%_x000a_1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30%_x000a__x000a__x000a__x000a__x000a__x000a__x000a__x000a__x000a__x000a__x000a__x000a__x000a__x000a__x000a__x000a_"/>
    <s v="- 1 El mapa de riesgos del proceso Fortalecimiento de la Gestión Pública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en el ejemplar del Registro Distrital emiti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riesgo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s v="- Subdirección Imprenta Distrital_x000a_- Subdirector(a) de Imprenta Distrital_x000a__x000a_- Subdirector(a) de Imprenta Distrital_x000a__x000a_- Subdirector(a) de Imprenta Distrital_x000a__x000a_- Técnico Operativo_x000a_- Subdirector(a) de Imprenta Distrital_x000a__x000a__x000a__x000a__x000a_- Subdirección Imprenta Distrital"/>
    <s v="- Reporte de monitoreo indicando la materialización del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actualizado."/>
    <d v="2023-12-06T00:00:00"/>
    <s v="Identificación del riesgo_x000a__x000a__x000a__x000a_"/>
    <s v="Se ajusta el contexto del proceso._x000a_Se actualiza las causas externas del mismo."/>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244"/>
    <s v="EYADP-G143"/>
    <s v="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x v="7"/>
    <s v="- La imagen institucional se ve afectada ante los usuarios que utilizan el servicio, si este no se presta adecuadamente. (pendiente a hoy)_x000a_- Dificultad en la articulación de actividades comunes a las dependencias_x000a__x000a__x000a__x000a__x000a__x000a__x000a__x000a_"/>
    <s v="- Cambios de características técnicas del producto por parte de los usuarios._x000a_- Falta de recursos que podría darse por los recortes presupuestales, humanos y técnicos que influirían en la no sostenibilidad de los programas e iniciativas de los proyectos de inversión y en los servicios que presta al Secretaría General en el Distrito_x000a__x000a__x000a__x000a__x000a__x000a__x000a__x000a_"/>
    <s v="- Pérdida de credibilidad institucional_x000a_- Desbalance de línea en planta de producción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Procesos misionales en el Sistema de Gestión de Calidad_x000a__x000a__x000a__x000a_"/>
    <s v="Sin asociación"/>
    <s v="No aplica"/>
    <s v="Media (3)"/>
    <n v="0.6"/>
    <s v="Leve (1)"/>
    <s v="Menor (2)"/>
    <s v="Menor (2)"/>
    <s v="Menor (2)"/>
    <s v="Leve (1)"/>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leves  en la operación, cumplimiento e imagen de la entidad a nivel local."/>
    <s v="- 1 El procedimiento producción de artes gráficas para entidades Distritales 2213300-PR-098 indica que el Profesional Universitario (Producción), autorizado(a) por el (la) Subdirector(a) Técnico(a) de la Imprenta Distrital, cada vez que se genere el producto terminado verifica la calidad de un ejemplar acorde con la imposición, así como las características técnicas acordadas. La(s) fuente(s) de información utilizadas es(son) el informe de trazabilidad EMLAZE y el formato 4211200-FT-372. En caso de evidenciar observaciones, desviaciones o diferencias, procederá a identificar y dar tratamiento de producto NO conforme. De lo contrario, se termina la ejecución del trabajo solicitado. Tipo: Preventivo Implementación: Manual_x000a_- 2 El procedimiento producción de artes gráficas para entidades Distritales 2213300-PR-098 indica que el Profesional Universitario (Producción), autorizado(a) por el (la) Subdirector(a) Técnico(a) de la Imprenta Distrital, cada vez que se reporte una novedad que afecte la oportunidad de entrega de un trabajo, realiza el seguimiento a las novedades del proceso productivo, de mantenimiento, disponibilidad de máquinas, personal para desarrollar los trabajos de artes gráficas y cumplimiento de las órdenes de producción generadas, acorde con lo indicado en las actividades del proceso productivo. La(s) fuente(s) de información utilizadas es(son) el registro de la reunión seguimiento al proceso productivo de la Subdirección de Imprenta Distrital (4211200-FT-836), la verificación de cintas métricas (4211200-FT-1183) realizado trimestralmente, verificación de requisitos ISO 9001:2015 y buenas prácticas de manufactura BPM (4211200-FT-1128) generado mensualmente y el reporte de limpieza maquinaria (4211200-FT-947) realizado semanalmente. En caso de evidenciar observaciones, desviaciones o diferencias, se procederá a generar acciones para mitigar las dificultades presentadas. De lo contrario, continua el proceso productivo hasta su entrega fin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el Profesional Universitario (Producción), autorizado(a) por el (la) Subdirector(a) Técnico(a) de la Imprenta Distrital, cada vez que se identifique la materialización del riesgo informa al usuario solicitante la reprogramación de entrega realizada al trabajo acorda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riesgo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s v="- Subdirección de Imprenta Distrital_x000a_- Subdirector(a) de Imprenta Distrital_x000a_- Subdirector(a) de Imprenta Distrital_x000a_- Profesional Universitario (Producción)_x000a_- Profesional Universitario (Producción)_x000a_- Profesional Universitario (Producción)_x000a__x000a__x000a__x000a_- Subdirección de Imprenta Distrital"/>
    <s v="- Reporte de monitoreo indicando la materialización del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actualizado."/>
    <d v="2023-12-06T00:00:00"/>
    <s v="Identificación del riesgo_x000a_Análisis antes de controles_x000a__x000a__x000a_"/>
    <s v="Se ajusta el contexto del proceso._x000a_Se actualizan las  causas externas del riesgo"/>
    <m/>
    <m/>
    <m/>
    <m/>
    <m/>
    <m/>
    <m/>
    <m/>
    <m/>
    <m/>
    <m/>
    <m/>
    <m/>
    <m/>
    <m/>
    <m/>
    <m/>
    <m/>
    <m/>
    <m/>
    <m/>
    <m/>
    <m/>
    <m/>
    <m/>
    <m/>
    <m/>
    <m/>
    <m/>
    <m/>
    <m/>
    <m/>
    <m/>
    <n v="33"/>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_x000a_Fase (actividad):  Fortalecer el modelo de operación por procesos de la Secretaría General para mejorar su desempeño"/>
    <n v="261"/>
    <s v="EYADP-G156"/>
    <s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x v="0"/>
    <s v="Ejecución y administración de procesos"/>
    <x v="8"/>
    <s v="- Dificultades en la transferencia de conocimiento entre los servidores que se vinculan y retiran de la entidad._x000a_- La información de entrada que se requiere para registrar en el Aplicativo DARUMA no es suficiente, clara o de calidad._x000a_- Errores humanos en la consolidación y digitación de información._x000a_- La información no se encuentra centralizada para su uso._x000a_- Falta de validación de los procesos y dependencias que remiten la información.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_x000a__x000a__x000a__x000a__x000a__x000a__x000a__x000a__x000a_"/>
    <s v="- Resultados e informes incoherentes frente a la gestión realizada por el proceso o la dependencia._x000a_- Posibles hallazgos._x000a_- Afectación de la imagen de las dependencias y del proceso._x000a_- Desgaste administrativo por reprocesos en la información registrada._x000a_- Desconfianza en la información registrada en el Aplicativo DARUMA.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Alta (4)"/>
    <n v="0.8"/>
    <s v="Leve (1)"/>
    <s v="Menor (2)"/>
    <s v="Menor (2)"/>
    <s v="Leve (1)"/>
    <s v="Moderado (3)"/>
    <s v="Menor (2)"/>
    <s v="Moderado (3)"/>
    <n v="0.6"/>
    <s v="Alto"/>
    <s v="Se determina la probabilidad alta teniendo en cuenta que la retroalimentación a los procesos y dependencias se realiza de forma programada y a demanda según el comportamiento de las metodologías relacionadas. El impacto moderado teniendo en cuenta que se podría generar la entrega inoportuna de información para la toma de decisiones."/>
    <s v="- 1 El procedimiento 4202000-PR-005 Acciones correctivas, preventivas y de mejora indica que el Profesional de la Oficina Asesora de Planeación, autorizado(a) por el Jefe de la Oficina Asesora de Planeación, cada vez que un proceso realiza el reporte de avance para la(s) acciones (módulo “Planes” en el Aplicativo DARUMA) revisa la información reportada del seguimiento a las accion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en el Aplicativo DARUMA de acuerdo con los criterios establecidos en la programación de la acción. De lo contrario, mantiene el avance en el Aplicativo DARUMA de acuerdo con los criterios establecidos en la programación de la acción. Tipo: Preventivo Implementación: Manual_x000a_- 2 El procedimiento 4202000-PR-002 “Elaboración y control de la información documentada” (actividad 3) indica que el Profesional de la Oficina Asesora de Planeación, autorizado(a) por el Jefe de la Oficina Asesora de Planeación, cada vez que un proceso realiza la elaboración o modificación de un documento (módulo “Documentos” en el Aplicativo DARUMA) revisa que el documento cumpla con los criterios metodológicos señalados en la “Guía para la elaboración, modificación y eliminación de documento del sistema de gestión” y las condiciones generales del procedimiento 4202000-PR-002 “Elaboración y control de la información documentada”. La(s) fuente(s) de información utilizadas es(son) la información registrada en el módulo “Documentos”. En caso de evidenciar observaciones, desviaciones o diferencias, se devuelve el documento a la etapa de “Elaboración/Modificación” en el Aplicativo DARUMA para que se realicen los respectivos ajustes. De lo contrario, pasa el documento a la etapa de “Revisión” en el Aplicativo DARUMA. Tipo: Preventivo Implementación: Manual_x000a_- 3 El procedimiento 4202000-PR-214 “Gestión del riesgo” (actividad 11) indica que el profesional de la Oficina Asesora de Planeación, autorizado(a) por el Jefe de la Oficina Asesora de Planeación, cada vez que un proceso o proyecto de inversión realiza el reporte de monitoreo de riesgos (cuatrimestral en gestión y bimestral en corrupción) a través del Aplicativo DARUMA, realiza el análisis de la consistencia de los resultados del monitoreo de riesgos, verificando que cumpla metodológicamente con lo establecido en la Política de Administración del Riesgo (4202000-OT-081), las condiciones generales del procedimiento Gestión del riesgo (4202000-PR-214) y la Guía para la Administración de riesgos de gestión, corrupción y proyectos de inversión (4202000-GS-079). La(s) fuente(s) de información utilizadas es(son) los resultados del monitoreo a la gestión de riesgos y del reporte de avance de las acciones en el módulo &quot;Planes&quot;, registrados en el Aplicativo DARUMA. En caso de evidenciar observaciones, desviaciones o diferencias, se registran en el formato Retroalimentación al reporte de monitoreo de riesgos (gestión de procesos y corrupción) 4202000-FT-1157 y se envía mediante correo electrónico. De lo contrario, se registra la conformidad en el formato Retroalimentación al reporte de monitoreo de riesgos (gestión de procesos y corrupción) 4202000-FT-1157 y se envía mediante correo electrónico. Tipo: Preventivo Implementación: Manual_x000a_- 4 El instructivo “Gestión del Plan de Acción Integrado y Plan de Ajuste y Sostenibilidad MIPG en el Aplicativo DARUMA” fase de seguimiento, indica que el profesional de la Oficina Asesora de Planeación, autorizado(a) por el Jefe de la Oficina Asesora de Planeación, cada vez que una dependencia realiza el reporte de avance para la(s) actividades del Plan de Acción Integrado y Plan de Ajuste y Sostenibilidad MIPG (módulo “Planes” en el Aplicativo DARUMA), revisa la información reportada del seguimiento a las actividad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de la actividad en el Aplicativo DARUMA de acuerdo con los criterios establecidos en la programación de la misma. De lo contrario, mantiene el avance en el Aplicativo DARUMA de acuerdo con los criterios establecidos en la programación de la actividad. Tipo: Preventivo Implementación: Manual_x000a_- 5 La guía para el uso del módulo de indicadores en el Aplicativo DARUMA indica que el profesional de la Oficina Asesora de Planeación, autorizado(a) por el Jefe de la Oficina Asesora de Planeación, cada vez que un proceso realiza el reporte de ejecución de un indicador en el Aplicativo DARUMA (módulo Indicadores) verifica que el reporte del indicador respecto a magnitudes, información cualitativa y evidencias, sea coherente y tenga relación con la programación establecida para el periodo. La(s) fuente(s) de información utilizadas es(son) la información de captura registrada en el módulo Indicadores del Aplicativo DARUMA. En caso de evidenciar observaciones, desviaciones o diferencias, se devuelve el reporte del indicador al rol “Revisor de datos” para realizar los ajustes correspondientes y registrar nuevamente la información en el Aplicativo DARUMA. De lo contrario, se aprueba el reporte del indicador quedando registrada la información en el Aplicativo DARUMA.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Institucional indica que el Profesional de la Oficina Asesora de Planeación, autorizado(a) por el Jefe Oficina Asesora de Planeación, cada vez que se identifique la materialización del riesgo informa al proceso o dependencia la justificación de no haber realizado la retroalimentación y la fecha para realizarla. Tipo: Correctivo Implementación: Manual_x000a_- 2 El mapa de riesgos del proceso Fortalecimiento Institucional indica que el Profesional de la Oficina Asesora de Planeación, autorizado(a) por el Jefe Oficina Asesora de Planeación, cada vez que se identifique la materialización del riesgo realiza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Tipo: Correctivo Implementación: Manual_x000a_- 3 El mapa de riesgos del proceso Fortalecimiento Institucional indica que el Jefe Oficina Asesora de Planeación, autorizado(a) por el Manual específico de funciones y competencias laborales, cada vez que se identifique la materialización del riesgo informa al Comité Institucional de Gestión y Desempeño o al Comité Institucional de Coordinación de Control Interno, la justificación de no haber realizado la retroalimentación y los avances presentados para su ejecución, en caso que se afecte el actuar de las líneas de defens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2207999999999986E-2"/>
    <s v="Menor (2)"/>
    <n v="0.25312499999999999"/>
    <s v="Bajo"/>
    <s v="Se determina la zona de riesgo muy bajo, teniendo en cuenta que se definieron 5 controles para evitar que el riego se presente  y 3 correctivos ante la posible materialización del riesg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en el informe de monitoreo a la Oficina Asesora de Planeación._x000a_- Informar al proceso o dependencia la justificación de no haber realizado la retroalimentación y la fecha para realizarla._x000a_- Realizar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_x000a__x000a__x000a__x000a__x000a__x000a_- Actualizar e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s v="- Oficina Asesora de Planeación _x000a_- Profesional de la Oficina Asesora de Planeación_x000a_- Profesional de la Oficina Asesora de Planeación_x000a_- Jefe de la Oficina Asesora de Planeación_x000a__x000a__x000a__x000a__x000a__x000a_- Oficina Asesora de Planeación "/>
    <s v="-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Correo electrónico con la justificación_x000a_- Retroalimentación realizada a través del Aplicativo DARUMA_x000a_- Acta del Comité_x000a__x000a__x000a__x000a__x000a__x000a_-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actualizado."/>
    <d v="2023-12-15T00:00:00"/>
    <s v="_x000a__x000a_Establecimiento de controles_x000a_Evaluación de controles_x000a_"/>
    <s v="Se actualizaron los controles definidos teniendo en cuenta que los procedimientos 4202000-PR-002, 4202000-PR-005, 4202000-PR-214 fueron actualizados._x000a_Se incluyó un nuevo control relacionado con el procedimiento 4202000-PR-389 sobre la retroalimentación a los indicadores institucionales."/>
    <m/>
    <m/>
    <m/>
    <m/>
    <m/>
    <m/>
    <m/>
    <m/>
    <m/>
    <m/>
    <m/>
    <m/>
    <m/>
    <m/>
    <m/>
    <m/>
    <m/>
    <m/>
    <m/>
    <m/>
    <m/>
    <m/>
    <m/>
    <m/>
    <m/>
    <m/>
    <m/>
    <m/>
    <m/>
    <m/>
    <m/>
    <m/>
    <m/>
    <n v="33"/>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_x000a_Fase (actividad): Implementar el 100% del Plan Institucional de Gestión Ambiental –PIGA para garantizar el cumplimiento de los lineamientos, directrices y normativa en materia ambiental"/>
    <n v="262"/>
    <s v="EYADP-G157"/>
    <s v="Posibilidad de afectación reputacional por pérdida de la credibilidad en el compromiso ambiental de la Entidad, debido a decisiones erróneas o no acertadas en la formulación del PIGA y su plan de acción"/>
    <x v="0"/>
    <s v="Ejecución y administración de procesos"/>
    <x v="9"/>
    <s v="- Inadecuada determinación de los controles operacionales para mitigar los impactos y riesgos ambientales._x000a_- No contar con la línea base de implementación del PIGA de la vigencia anterior._x000a_- Dificultad en la apropiación de políticas ambientales._x000a_- Omisiones en la Identificación de aspectos y valoración de Impactos._x000a_- Las personas que formulan el PIGA y su plan de acción no tienen los conocimientos requeridos o suficientes._x000a_- Alta rotación de personal y dificultades en la transferencia de conocimiento entre los servidores y/o contratistas que participan en el proceso, en virtud de vinculación, retiro o reasignación de roles._x000a__x000a__x000a__x000a_"/>
    <s v="- Cambios constantes en la normativa aplicable al proceso. _x000a_- Demora por parte de los entes de control en materia ambiental en la atención de los trámites y requerimientos de la Secretaría General._x000a_- Afectación de la formulación del Plan, debido a emergencias sanitarias/pandemias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uy baja (1)"/>
    <n v="0.2"/>
    <s v="Leve (1)"/>
    <s v="Menor (2)"/>
    <s v="Menor (2)"/>
    <s v="Leve (1)"/>
    <s v="Leve (1)"/>
    <s v="Menor (2)"/>
    <s v="Menor (2)"/>
    <n v="0.4"/>
    <s v="Bajo"/>
    <s v="Se determina la probabilidad muy baja, ya que la actividad que conlleva el riesgo se ejecuta como máximos 1 vez por año. El impacto (2 menor) obedece a un posible pago de sanciones económicas por incumplimiento en la normatividad aplicable ante un ente  regulador y/o indemnizaciones a terceros. No se incumplen las metas y objetivos institucionales"/>
    <s v="- 1 El procedimiento 2210111-PR -203 &quot;Formulación, ejecución y seguimiento al Plan Institucional de Gestión Ambiental - PIGA &quot;indica que el Comité Institucional de Gestión y Desempeño , autorizado(a) por la Resolución 494 de 2019 y la Resolución 759 de 2020 &quot;Designación gestor ambiental&quot;, cada vez que se defina la política ambiental revisa que se incluya la responsabilidad de la organización con el medio ambiente en tres puntos fundamentales: • Mejora continua • Prevención y control de la contaminación • Compromiso de cumplir la legislación ambiental relevante y otros compromisos existentes La(s) fuente(s) de información utilizadas es(son) la Constitución Política de Colombia, Ley 99 de 1993, el Decreto 807 de 2019, la Resolución 242 de 2014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para posteriormente, ser aprobada la Política Ambiental. De lo contrario, queda aprobada la Política Ambiental en el Acta del Comité Institucional de Gestión y Desempeño sin observaciones. Tipo: Preventivo Implementación: Manual_x000a_- 2 El procedimiento 2210111-PR -203 &quot;Formulación, ejecución y seguimiento al Plan Institucional de Gestión Ambiental - PIGA &quot; indica que el Comité Institucional de Gestión y Desempeño, autorizado(a) por la Resolución 494 de 2019 y la Resolución 759 de 2020 &quot;Designación gestor ambiental&quot;, cada cuatro años para el Plan Institucional de Gestión Ambiental - PIGA y anualmente para el Plan de Acción revisa que cumplan con los lineamientos establecidos en la Resolución 242 de 2014 de la Secretaría Distrital de Ambiente. La(s) fuente(s) de información utilizadas es(son) la Resolución 242 de 2014. En caso de evidenciar observaciones, desviaciones o diferencias, el Gestor Ambiental y los profesionales de la DAF realizarán los ajustes necesarios conforme con lo señalado en el Acta del Comité Institucional de Gestión y Desempeño. De lo contrario, queda aprobado el Plan Institucional de Gestión Ambiental PIGA en el Acta del Comité Institucional de Gestión y Desempeño sin observaciones. Tipo: Preventivo Implementación: Manual_x000a_- 3 El procedimiento 2210111-PR -288 &quot;Identificación de aspectos, evaluación de impactos y prevención de riesgos ambientales&quot; indica que los Profesionales DAF, la Mesa Técnica de Apoyo en Gestión Ambiental y el Gestor Ambiental, autorizado(a) por la Resolución 494 de 2019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242 de 2014.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2211600-FT-008: Mesa Técnica de Apoyo en Gestión Ambiental. Tipo: Preventivo Implementación: Manual_x000a_- 4 El procedimiento 2210111-PR -203 &quot;Formulación, ejecución y seguimiento al Plan Institucional de Gestión Ambiental - PIGA &quot;indica que el Gestor Ambiental y los profesionales de la Dirección Administrativa y Financiera, autorizado(a) por la Resolución 494 de 2019 y la Resolución 759 de 2020 &quot;Designación gestor ambiental&quot;, trimestralmente realizan el seguimiento de las actividades descritas en el Plan de Acción Anual del Plan Institucional de Gestión Ambiental –PIGA y lo presentan a la Mesa Técnica de apoyo de Gestión Ambiental. La(s) fuente(s) de información utilizadas es(son) el Plan de Acción Anual del Plan Institucional de Gestión Ambiental PIGA. En caso de evidenciar observaciones, desviaciones o diferencias, por parte de la Mesa Técnica de Apoyo en Gestión Financiera, se plantearán las acciones pertinentes para fortalecer la implementación del Plan de Acción Anual del Plan Institucional de Gestión Ambiental - PIGA. De lo contrario, queda la conformidad de la información reportad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Fortalecimiento institucional indica que Director(a) Administrativo y Financiero - Gestor Ambiental, autorizado(a) por la Resolución 759 de 2020, cada vez que se identifique la materialización del riesgo, realiza la propuesta de ajustes al documento PIGA y/o su plan de acción. Tipo: Correctivo Implementación: Manual_x000a_- 2 El mapa de riesgos del proceso Fortalecimiento institucional indica que Director(a) Administrativo y Financiero - Gestor Ambiental, autorizado(a) por la Resolución 759 de 2020, cada vez que se identifique la materialización del riesgo, presenta la nueva versión del documento PIGA y/o su plan de acción en la Mesa Técnica de Apoyo en Gestión Ambiental y en el Comité Institucional de Gestión y Desempeño y una vez aprobado realiza la publicación y socializ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enor (2)"/>
    <n v="0.22500000000000003"/>
    <s v="Bajo"/>
    <s v="Dado que el riesgo se ubicaba en una zona baja desde la valoración inicial, las actividades de control contribuyen a mantener la probabilidad muy baja y el impacto menor.  Por lo tanto el resultado después de los controles continúa siendo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_x000a_- Realizar la propuesta de ajustes al documento PIGA y/o su plan de acción_x000a_- Presentar la nueva versión del  documento PIGA y/o su plan de acción en la Mesa Técnica de Apoyo en Gestión Ambiental y en el Comité Institucional de Gestión y Desempeño y una vez aprobado realizar la publicación y socialización._x000a__x000a__x000a__x000a__x000a__x000a__x000a_- Actualizar el riesgo Posibilidad de afectación reputacional por pérdida de la credibilidad en el compromiso ambiental de la Entidad, debido a decisiones erróneas o no acertadas en la formulación del PIGA y su plan de acción"/>
    <s v="- Dirección Administrativa y Financiera_x000a_- Director(a) Administrativo y Financiero - Gestor Ambiental_x000a_- Director(a) Administrativo y Financiero - Gestor Ambiental_x000a__x000a__x000a__x000a__x000a__x000a__x000a_- Dirección Administrativa y Financiera"/>
    <s v="- Reporte de monitoreo indicando la materialización del riesgo de Posibilidad de afectación reputacional por pérdida de la credibilidad en el compromiso ambiental de la Entidad, debido a decisiones erróneas o no acertadas en la formulación del PIGA y su plan de acción_x000a_- Propuesta documento PIGA y/o su plan de acción_x000a_- Documento PIGA y/o su plan de acción actualizado, publicado en página web - Botón de transparencia y socializado._x000a__x000a__x000a__x000a__x000a__x000a__x000a_- Riesgo de Posibilidad de afectación reputacional por pérdida de la credibilidad en el compromiso ambiental de la Entidad, debido a decisiones erróneas o no acertadas en la formulación del PIGA y su plan de acción, actualizado."/>
    <d v="2023-12-15T00:00:00"/>
    <s v="Identificación del riesgo_x000a_Análisis antes de controles_x000a_Establecimiento de controles_x000a_Evaluación de controles_x000a_Tratamiento del riesgo"/>
    <s v="En el marco del nuevo modelo de operación por procesos, se migra el presente riesgo del proceso Gestión de Servicios administrativos al nuevo proceso Fortalecimiento Institucional."/>
    <d v="2024-07-05T00:00:00"/>
    <s v="Identificación del riesgo"/>
    <s v="Se identifica el riesgo en el marco del proyecto 8098: Optimización de la gestión integral de la secretaría general de la Alcaldía Mayor de Bogotá D.C._x000a_(Radicado: 3-2024-17249 05/07/2024)"/>
    <m/>
    <m/>
    <m/>
    <m/>
    <m/>
    <m/>
    <m/>
    <m/>
    <m/>
    <m/>
    <m/>
    <m/>
    <m/>
    <m/>
    <m/>
    <m/>
    <m/>
    <m/>
    <m/>
    <m/>
    <m/>
    <m/>
    <m/>
    <m/>
    <m/>
    <m/>
    <m/>
    <m/>
    <m/>
    <m/>
    <m/>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_x000a_Fase (Actividad-Meta): Mantener el 100% del nivel de Implementación del Modelo de Seguridad y Privacidad de la Información en la Entidad"/>
    <n v="311"/>
    <s v="_x0009_EYADP-G183"/>
    <s v="Posibilidad de afectación reputacional por pérdida de credibilidad de los grupos de valor y partes interesadas, debido al incumplimiento de compromisos del Modelo de Seguridad y Privacidad de la Información-MSPI en la Secretaria General de la Alcaldía Mayor de Bogotá D.C."/>
    <x v="0"/>
    <s v="Operacionales"/>
    <x v="10"/>
    <s v="- Ineficiente presupuesto asignado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 Altos costos de la tecnología.  _x000a__x000a__x000a__x000a__x000a__x000a__x000a__x000a_"/>
    <s v="- Posibles Hallazgos de auditorias_x000a_- Incumplimiento de metas de los proyectos de inversión  con componente TIC._x000a_- Insatisfacción por parte de los usuarios internos y externos._x000a_- Afectación de la imagen de las dependencias que involucran componentes TIC´s ante  la  Secretaría General._x000a_- Posibles Ataques Ciberneticos_x000a_- Incumplimiento a lineamientos y politicas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_x0009_8110 Fortalecimiento de las tecnologías de la información y las comunicaciones en el sector gestión pública de Bogotá D.C"/>
    <s v="Baja (2)"/>
    <n v="0.4"/>
    <s v="Leve (1)"/>
    <s v="Menor (2)"/>
    <s v="Leve (1)"/>
    <s v="Leve (1)"/>
    <s v="Leve (1)"/>
    <s v="Leve (1)"/>
    <s v="Menor (2)"/>
    <n v="0.4"/>
    <s v="Moderado"/>
    <s v="El  riesgo se ubica en una zona moderada, debido a que la frecuencia con la que se realizó la actividad clave asociada al riesgo se presentó 12 veces en el último año, sin embargo, ante su materialización, podrían presentarse efectos reputacionales al no contar con el presupuesto para la implementación del Modelo de Seguridad y Privacidad de la Información-MSPI."/>
    <s v="- 1. El procedimiento Gestión de seguridad y privacidad de la información (4204000-PR-390) PC#8  (Verificar la aplicabilidad del Modelo de Seguridad y Privacidad de la Información – MSPI) indica que Oficial de Seguridad de la Información y/o Oficial de Protección de Datos Personales , autorizado(a) por  jefe de la Oficina de Tecnologías de la información y las comunicaciones, anualmente verifica la aplicabilidad del Modelo de Seguridad y Privacidad de la Información – MSPI (Sistema de Gestión de Seguridad de la Información – SGSI) en la Entidad a través de la revisión del Instrumento de Evaluación expedido por MinTIC, en donde se registran los controles asociados a la Norma ISO/IEC 27001 en su última versión a través de su Anexo A. La(s) fuente(s) de información utilizadas es(son) es la Declaración de aplicabilidad y el Instrumento de Evaluación expedido por MinTIC para conocimiento del jefe de la oficina TIC. En caso de evidenciar observaciones, desviaciones o diferencias el Oficial de Seguridad de la Información realiza los ajustes en la Declaración de Aplicabilidad y se incluyen recomendaciones en el instrumento de evaluación expedido por MINTIC, información que se remite al jefe de la Oficina de tecnologías de la información y las comunicaciones por correo electrónico describiendo el resultado de la evaluación para su conocimiento. En caso contrario se remite al jefe de la Oficina de tecnologías de la información y las comunicaciones por correo electrónico describiendo el resultado de la evaluación para su conocimiento. Tipo: Preventivo. Implementación: Manual._x000a_- 2.El procedimiento Gestión de seguridad y privacidad de la información (4204000-PR-390) PC#12  (Reportar la gestión y realizar el seguimiento al Modelo de seguridad y Privacidad de la InformaciónI) indica que Oficial de Seguridad de la Información y/o Oficial de Protección de Datos Personales , autorizado(a) por  jefe de la Oficina de Tecnologías de la información y las comunicaciones, mensualmente verifica Mensualmente realiza el reporte de la gestión en seguridad y privacidad de la información conforme se defina en el Plan de Seguridad y Privacidad de la Información en el subcomité de autocontrol. Por otra parte y según  la periodicidad definida en el plan anual de Seguridad y Privacidad de la Información verifica la aplicabilidad del Modelo de Seguridad y Privacidad de la Información – MSPI (Sistema de Gestión de Seguridad de la Información – SGSI) en la Entidad y realiza la medición a los indicadores de seguridad y privacidad de la información. La(s) fuente(s) de información utilizadas es(son)  Plan anual de seguridad y Privacidad de la Información. En caso de evidenciar observaciones, desviaciones o diferencias en el seguimiento se generan acciones y se reportan ante el subcomité de autocontrol. En caso contrario se expone ante el subcomité de autocontro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Institucional indica que Jefe Oficina de Tecnologias de la informacion y las Comunicaciones,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riesgo despues del análisis de controles se ubica en una zona de probabilidad muy baja e impacto menor, debido a que la frecuencia con la que se realizó la actividad clave asociada al riesgo se presentó 12 veces en el último año, en consecuencia la ubicación del riesgo es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l incumplimiento de compromisos del Modelo de Seguridad y Privacidad de la Información-MSPI en la Secretaria General de la Alcaldía Mayor de Bogotá D.C. en el informe de monitoreo a la Oficina Asesora de Planeación._x000a_- Realizar la revisión de las inconsistencias identificadas en los autodiagnosticos realizados_x000a_- Define la estrategia de comunicación para informar la situación y las decisiones tomadas o acciones emprendidas para subsanarlas._x000a__x000a__x000a__x000a__x000a__x000a__x000a_- Actualizar el riesgo Posibilidad de afectación reputacional por pérdida de credibilidad de los grupos de valor y partes interesadas, debido al incumplimiento de compromisos del Modelo de Seguridad y Privacidad de la Información-MSPI en la Secretaria General de la Alcaldía Mayor de Bogotá D.C."/>
    <s v="- Oficina de Tecnologías de la Información y las Comunicaciones_x000a_- Jefe Oficina de Tecnologías de la Información y las Comunicaciones_x000a_- Jefe Oficina de Tecnologías de la Información y las Comunicaciones_x000a__x000a__x000a__x000a__x000a__x000a__x000a_- Oficina de Tecnologías de la Información y las Comunicaciones"/>
    <s v="- Reporte de monitoreo indicando la materialización del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_x000a_- Acta de reunión o evidencia de reunión con las inconsistencias identificadas_x000a_- Acta de reunión o evidencia de reunión con la definicion de la estrategia _x000a__x000a__x000a__x000a__x000a__x000a__x000a_-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 actualizado."/>
    <d v="2024-07-31T00:00:00"/>
    <s v="Identificación del riesgo_x000a_Análisis antes de controles_x000a_Establecimiento de controles_x000a_Evaluación de controles_x000a_Tratamiento del riesgo"/>
    <s v="Creacion del riesgo"/>
    <m/>
    <m/>
    <m/>
    <m/>
    <m/>
    <m/>
    <m/>
    <m/>
    <m/>
    <m/>
    <m/>
    <m/>
    <m/>
    <m/>
    <m/>
    <m/>
    <m/>
    <m/>
    <m/>
    <m/>
    <m/>
    <m/>
    <m/>
    <m/>
    <m/>
    <m/>
    <m/>
    <m/>
    <m/>
    <m/>
    <m/>
    <m/>
    <m/>
    <n v="33"/>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Jefe Oficina Consejería Distrital de Relaciones Internacionales"/>
    <s v="Estratégico"/>
    <s v="Gestionar alianzas y / o acciones de Relacionamiento Internacional, previa aprobación con el sector/entidad y/o la Alcaldía y actores internacionales para el Distrito."/>
    <n v="248"/>
    <s v="EYADP-G147"/>
    <s v="Posibilidad de afectación reputacional por información inoportuna, deficiente o insuficiente, debido a errores (fallas o deficiencias) en el reporte de la información o en la gestión de relacionamiento y cooperación  internacional de los sectores y/o entidades"/>
    <x v="0"/>
    <s v="Ejecución y administración de procesos"/>
    <x v="11"/>
    <s v="- Los sistemas de información son aislados. Se recopila la misma información varias veces y al no tener mecanismos estándar de comunicación no es posible orquestar servicios más complejos que puedan ser reutilizados y de mayor valor para la entidad._x000a__x000a__x000a__x000a__x000a__x000a__x000a__x000a__x000a_"/>
    <s v="- La inestabilidad de la conectividad, indisponibilidad de servidores de información y vulnerabilidad en la seguridad informática._x000a__x000a__x000a__x000a__x000a__x000a__x000a__x000a__x000a_"/>
    <s v="- Perdida de credibilidad y reputación de la DDRI con actores Locales, Nacionales e Internacionales.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estratégicos en el Sistema de Gestión de Calidad_x000a__x000a__x000a__x000a_"/>
    <s v="Sin asociación"/>
    <s v="No aplica"/>
    <s v="Baja (2)"/>
    <n v="0.4"/>
    <s v="Leve (1)"/>
    <s v="Menor (2)"/>
    <s v="Leve (1)"/>
    <s v="Leve (1)"/>
    <s v="Leve (1)"/>
    <s v="Leve (1)"/>
    <s v="Menor (2)"/>
    <n v="0.4"/>
    <s v="Moderado"/>
    <s v="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_x000a_El resultado obtenido de una probabilidad baja  (2), con un impacto menor (2), en relación con el cumplimiento de metas y objetivos de la Entidad obteniendo resultado moderado."/>
    <s v="- 1 El procedimiento 4212000-PR-202 &quot;Relacionamiento y Cooperación Internacional&quot; en la actividad 2 indica que Profesional de la Dirección Distrital de Relaciones Internacionales, autorizado(a) por el Manual Específico de Funciones y/o las actividades contractuales, trimestralmente, y/o cuando el administrador de la Matriz y/o Sistema de Información Internacional lo requiera. Verifica que el profesional de cooperación haya registrado el relacionamiento con todos sus campos en la Matriz de relacionamiento internacional y/o Sistema de información de Cooperación Internacional de acuerdo con los lineamientos establecidos.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de cooperación correspondiente. De lo contrario, y deja correo electrónico y/o Evidencia Reunión 2213100-FT-449 con La retroalimentación efectuada y ajustes realizados. Tipo: Preventivo Implementación: Manual_x000a_- 2 El procedimiento 4212000-PR-202 &quot;Relacionamiento y Cooperación Internacional&quot; en la actividad 3 indica que El profesional de la Dirección Distrital de Relaciones Internacionales, autorizado(a) por el Manual Específico de Funciones , cuando se requiera la acción de  el relacionamiento/ cooperación Internacional con el sector/entidad y el actor internacional. Valida que el relacionamiento y/o cooperación internacional, cumpla con los lineamientos establecidos. . La(s) fuente(s) de información utilizadas es(son) el Plan Distrital de Desarrollo Vigente y las directrices ejecutivas formales e informales sobre cooperación internacional y las condiciones específicas de cada relacionamiento y/o Cooperación internacional. En caso de evidenciar observaciones, desviaciones o diferencias, el (la) profesional a cargo realiza los ajustes correspondientes y lo comunica al Director(a) de Relaciones Internacionales y/o Subdirector(a) de Proyección Internacional.. De lo contrario, y deja correo electrónico y/o Evidencia Reunión 4211000-FT-449 con los ajustes realizados. Tipo: Detectivo Implementación: Manual_x000a_- 3 El procedimiento 4212000-PR-202 &quot;Relacionamiento y Cooperación Internacional&quot; en la actividad 4 indica que el profesional de la Dirección Distrital de Relaciones Internacionales, autorizado(a) por el Manual Específico de Funciones y/o las actividades contractuales, cuando se requiera la acción de relacionamiento/ cooperación  verifica mediante  el monitoreo la implementación de la acción de relacionamiento/cooperación, las condiciones establecidas entren el actor internacional y la (s) entidad (es) del Distrito. La(s) fuente(s) de información utilizadas es(son) la Matriz de Relacionamiento, Cooperación y posicionamiento Internacional. En caso de evidenciar observaciones, desviaciones o diferencias, realiza las recomendaciones para consideración de las partes. De lo contrario, y deja correo electrónico y/o  Evidencia Reunión 4211000-FT-449 con recomendaciones a la(s) entidad (es).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que permita mitigar el riesgo en caso de que se materialice.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frente a las acciones de Posicionamiento Internacional. Tipo: Correctivo Implementación: Manual_x000a_- 3.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gestiona todos los aspectos relacionados con el monitoreo y seguimiento de  la implementación de acciones de Posicionamiento Internacional.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1759999999999998"/>
    <s v="Leve (1)"/>
    <n v="0.16875000000000001"/>
    <s v="Bajo"/>
    <s v="Teniendo en cuenta los controles aplicados al proceso, el resultado frente a la probabilidad del riesgo (según mapa de calor), se ubica en una zona baja (probabilidad  1 e  Impacto 1), en consecuencia la zona resultante es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oportuna, deficiente o insuficiente, debido a errores (fallas o deficiencias) en el reporte de la información o en la gestión de relacionamiento y cooperación  internacional de los sectores y/o entidades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en el proceso de aprobar  el relacionamiento y cooperación internacional._x000a_- Realizar reuniones periódicas de seguimiento a  las actividades de relacionamiento y cooperación  ( Reuniones de área), para asegurar, que el desarrollo de la actividad de cooperación se realice según lo aprobado._x000a__x000a__x000a__x000a__x000a__x000a_- Actualizar el riesgo Posibilidad de afectación reputacional por información inoportuna, deficiente o insuficiente, debido a errores (fallas o deficiencias) en el reporte de la información o en la gestión de relacionamiento y cooperación  internacional de los sectores y/o entidades"/>
    <s v="- Dirección Distrital de Relaciones Internacionales _x000a_- Profesional de la Dirección Distrital de Relaciones Internacionales_x000a_- Director(a) Distrital de Relaciones Internacionales / Subdirección de Proyección Internacional_x000a_- Director(a) Distrital de Relaciones Internacionales / Subdirección de Proyección Internacional_x000a__x000a__x000a__x000a__x000a__x000a_- Dirección Distrital de Relaciones Internacionales "/>
    <s v="- Reporte de monitoreo indicando la materialización del riesgo de Posibilidad de afectación reputacional por información inoportuna, deficiente o insuficiente, debido a errores (fallas o deficiencias) en el reporte de la información o en la gestión de relacionamiento y cooperación  internacional de los sectores y/o entidades_x000a_- Registro en Matriz de Relacionamiento y cooperación_x000a_-  Correo electrónico de ajuste y/o documento final de ajuste._x000a_- Correo electrónico, según aplique_x000a__x000a__x000a__x000a__x000a__x000a_- Riesgo de Posibilidad de afectación reputacional por información inoportuna, deficiente o insuficiente, debido a errores (fallas o deficiencias) en el reporte de la información o en la gestión de relacionamiento y cooperación  internacional de los sectores y/o entidades, actualizado."/>
    <d v="2023-12-01T00:00:00"/>
    <s v="_x000a__x000a_Establecimiento de controles_x000a__x000a_"/>
    <s v="Se actualizaron los centros de costos de los documentos asociados a los controles, conforme a los lineamientos establecidos y a lo publicado en el aplicativo Daruma."/>
    <m/>
    <m/>
    <m/>
    <m/>
    <m/>
    <m/>
    <m/>
    <m/>
    <m/>
    <m/>
    <m/>
    <m/>
    <m/>
    <m/>
    <m/>
    <m/>
    <m/>
    <m/>
    <m/>
    <m/>
    <m/>
    <m/>
    <m/>
    <m/>
    <m/>
    <m/>
    <m/>
    <m/>
    <m/>
    <m/>
    <m/>
    <m/>
    <m/>
    <n v="33"/>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Jefe Oficina Consejería Distrital de Relaciones Internacionales"/>
    <s v="Estratégico"/>
    <s v="Realizar el acompañamiento y monitoreo durante la implementación de la acción, programa o proyecto de cooperación, relacionamiento y posicionamiento internacional"/>
    <n v="249"/>
    <s v="UPYP-G015"/>
    <s v="Posibilidad de afectación reputacional por información inoportuna, deficiente o insuficiente, debido a errores (fallas o deficiencias) en el reporte de la información o en la gestión de relacionamiento y posicionamiento  internacional de los sectores y/o entidades"/>
    <x v="0"/>
    <s v="Usuarios, productos y prácticas"/>
    <x v="11"/>
    <s v="- Falta de información y apropiación de los objetivos de desarrollo y transformación de ciudad. La cultura organizacional está centrada en los procesos y procedimientos en los cuales cada quien interviene._x000a__x000a__x000a__x000a__x000a__x000a__x000a__x000a__x000a_"/>
    <s v="- Falta de continuidad en los programas y proyectos entre administraciones_x000a__x000a__x000a__x000a__x000a__x000a__x000a__x000a__x000a_"/>
    <s v="- Pérdida de confianza por parte de los actores Internacionales y por lo tanto Bogotá pierde relevancia en dicho ámbito.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misionales en el Sistema de Gestión de Calidad_x000a__x000a__x000a__x000a_"/>
    <s v="Sin asociación"/>
    <s v="No aplica"/>
    <s v="Baja (2)"/>
    <n v="0.4"/>
    <s v="Leve (1)"/>
    <s v="Menor (2)"/>
    <s v="Leve (1)"/>
    <s v="Leve (1)"/>
    <s v="Leve (1)"/>
    <s v="Leve (1)"/>
    <s v="Menor (2)"/>
    <n v="0.4"/>
    <s v="Moderado"/>
    <s v="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oderada  (probabilidad 2 e Impacto 2), considerando para ello los controles establecidos  en términos de seguimiento y monitoreo a las actividades que se desarrollan a través de los procedimientos."/>
    <s v="- 1 El procedimiento  4212000-PR-242 &quot;Posicionamiento Internacional&quot; en la actividad 2 indica que Profesional de la Dirección Distrital de Relaciones Internacionales, autorizado(a) por el Manual Específico de Funciones y/o las actividades contractuales, trimestralmente, y/o cuando el administrador de la Matriz y/o Sistema de Información Internacional lo requiera.  verifica que el profesional de la DDRI haya registrado el relacionamiento con todos sus campos en la Matriz de relacionamiento internacional y/o Sistema de información de Cooperación Internacional de acuerdo con los lineamientos establecidos.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correspondiente. De lo contrario,  deja correo electrónico y Evidencia Reunión 4211000-FT-449 con la retroalimentación efectuada y ajustes realizados. Tipo: Preventivo Implementación: Manual_x000a_- 2 El procedimiento  4212000-PR-242 &quot;Posicionamiento Internacional&quot; en la actividad 3 indica que Profesional de la Dirección Distrital de Relaciones Internacionales, autorizado(a) por el Manual Específico de Funciones y/o las actividades contractuales, cuando se requiera la acción  de posicionamiento estratégico Internacional/diplomacia      de       ciudad,   verifica  el monitoreo y  la implementación de la acción de posicionamiento estratégico Internacional/diplomacia      de       ciudad. La(s) fuente(s) de información utilizadas es(son) la Matriz de Relacionamiento, Cooperación y Posicionamiento Internacional. En caso de evidenciar observaciones, desviaciones o diferencias, el profesional a cargo realizan las recomendaciones para consideración de las partes si es el caso. De lo contrario,  deja correo electrónico y Evidencia Reunión 4211000-FT-449 con la retroalimentación efectuada y ajustes realizados.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 3 El Mapa de Riesgos del proceso Gestión de Alianzas e Internacionalización de Bogotá indica que la Directora y/o Subdirectora de relacionamiento y cooperación, autorizado(a) por  el Manual Específico de Funciones  (Resolución 097 de 2018), cada vez que se identifique la materialización del riesgo realiza reuniones periódicas de seguimiento a  las actividades de relacionamiento y cooperación  ( Reuniones de área), para asegurar, que el desarrollo de la actividad de cooperación se realice según lo aprobad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Teniendo en cuenta los controles aplicados al proceso, el resultado frente a la probabilidad del riesgo (según mapa de calor), se ubica en una zona baja (probabilidad muy baja  1   Impacto leve 1)._x000a_Es de señalar que, ante su potencial materialización, podrían disminuirse los efectos, aplicando las acciones de contingencia, mitigando el impacto en el objetivo del proceso de Internacionalización."/>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oportuna, deficiente o insuficiente, debido a errores (fallas o deficiencias) en el reporte de la información o en la gestión de relacionamiento y posicionamiento  internacional de los sectores y/o entidades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frente a las acciones de Posicionamiento Internacional._x000a_- Gestionar los aspectos relacionados con el monitoreo y seguimiento de  la implementación de acciones de Posicionamiento Internacional_x000a_- Actualizar el mapa de riesgos Gestión de Alianzas e Internacionalización de Bogotá_x000a__x000a__x000a__x000a__x000a_- Actualizar el riesgo Posibilidad de afectación reputacional por información inoportuna, deficiente o insuficiente, debido a errores (fallas o deficiencias) en el reporte de la información o en la gestión de relacionamiento y posicionamiento  internacional de los sectores y/o entidades"/>
    <s v="- Dirección Distrital de Relaciones Internacionales _x000a_- Dirección Distrital de Relaciones Internacionales _x000a_- Profesional de la Dirección Distrital de Relaciones Internacionales_x000a_- Profesional de  la Dirección Distrital de Relaciones Internacionales  y/o Subdirección de proyección Internacional_x000a_- Director(a) Distrital de Relaciones Internacionales / Subdirección de Proyección Internacional_x000a__x000a__x000a__x000a__x000a_- Dirección Distrital de Relaciones Internacionales "/>
    <s v="- Reporte de monitoreo indicando la materialización del riesgo de Posibilidad de afectación reputacional por información inoportuna, deficiente o insuficiente, debido a errores (fallas o deficiencias) en el reporte de la información o en la gestión de relacionamiento y posicionamiento  internacional de los sectores y/o entidades_x000a_- Correo de evidencia de la reunión_x000a__x000a_- Correo y /o  documento de ajuste a las observaciones realizadas _x000a__x000a_- Acta de reuniones realizadas y/o evidencia de reunión virtual_x000a_- Mapa de riesgo  Gestión de Alianzas e Internacionalización de Bogotá, actualizado._x000a__x000a__x000a__x000a__x000a_- Riesgo de Posibilidad de afectación reputacional por información inoportuna, deficiente o insuficiente, debido a errores (fallas o deficiencias) en el reporte de la información o en la gestión de relacionamiento y posicionamiento  internacional de los sectores y/o entidades, actualizado."/>
    <d v="2023-12-01T00:00:00"/>
    <s v="_x000a__x000a_Establecimiento de controles_x000a__x000a_"/>
    <s v="Se ajustaron los centros de costos de los documentos asociados a los controles, conforme a lo publicado en el aplicativo Daruma."/>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245"/>
    <s v="EYADP-G144"/>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x v="12"/>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Alta (4)"/>
    <n v="0.8"/>
    <s v="Catastrófico (5)"/>
    <s v="Mayor (4)"/>
    <s v="Mayor (4)"/>
    <s v="Mayor (4)"/>
    <s v="Leve (1)"/>
    <s v="Moderado (3)"/>
    <s v="Catastrófico (5)"/>
    <n v="1"/>
    <s v="Extremo"/>
    <s v="El proceso estima que el riesgo se ubica en una zona extrema, debido a que la frecuencia con la que se realizó la actividad clave asociada al riesgo se presentó 757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 2 Los procedimientos 4231000-PR-284 “Mínima cuantía”, 4231000-PR-339 “Selección Pública de Oferentes”, 4231000-PR-338 “Agregación de Demanda” y 4231000-PR-156 “Contratación Directa” indica que el Comité de Contratación, autorizado(a) por la(el) Secretaria(o) General, cada vez que se adelante un proceso de contratación e cualquier modalidad de selección, conforme a la Resolución 204 de 2020 “ Por medio de la cual se delega la ordenación del gasto y competencias propia de la actividad contractual, así como el ejercicio de otras funciones”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 Tipo: Preventivo Implementación: Manual_x000a_- 3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_x0009_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ayor (4)"/>
    <n v="0.75"/>
    <s v="Alto"/>
    <s v="El proceso estima que el riesgo se ubica en una zona alt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_x000a__x000a__x000a__x000a__x000a__x000a__x000a_-PA240-033"/>
    <s v="_x000a__x000a__x000a__x000a__x000a__x000a__x000a_-946"/>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 Actualizar el riesgo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s v="- Dirección de Contratación_x000a_- Director(a) de Contratación_x000a_- Director(a) de Contratación_x000a_- Director(a) de Contratación_x000a__x000a__x000a__x000a__x000a__x000a_- Dirección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246"/>
    <s v="EYADP-G145"/>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x v="12"/>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Media (3)"/>
    <n v="0.6"/>
    <s v="Mayor (4)"/>
    <s v="Mayor (4)"/>
    <s v="Mayor (4)"/>
    <s v="Leve (1)"/>
    <s v="Leve (1)"/>
    <s v="Moderado (3)"/>
    <s v="Mayor (4)"/>
    <n v="0.8"/>
    <s v="Alto"/>
    <s v="El proceso estima que el riesgo se ubica en una zona alta, debido a que la frecuencia con la que se realizó la actividad clave asociada al riesgo se presentó 71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indica que el Profesional de la Dirección de Contratación , autorizado(a) por el Director de contratación,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o tienda Virtual del Estado Colombiano el acto administrativo de designación del Comité Evaluador con sus soportes. Tipo: Preventivo Implementación: Manual_x000a_- 2 Los procedimientos 4231000-PR-284 “Mínima cuantía”, 4231000-PR-339 “Selección Pública de Oferentes”, 4231000-PR-338 “Agregación de Demanda” indica que el Comité Evaluador, autorizado(a) por Resolución 204 de 2020 o aquella que la modifique en lo relacionado con el Comité Evaluador, cada vez que se presenten propuestas al proceso de selección bajo las modalidades de Licitación Pública, Concurso de Méritos, Selección Abreviada y/o Mínima Cuantía; y cada vez que se presenten cotizaciones por medio de la tienda virtual al proceso de selección bajo la modalidad de Agregación de Demanda, verifica para el caso de las propuestas que se cumplan los requisitos definidos en la Invitación Pública o el Pliego de Condiciones definitivo y sus adendas, según sea el caso y elabora el respectivo Informe de Evaluación en SECOP y para el caso de las cotizaciones bajo la modalidad de Agregación de Demanda, verifica el precio techo para cada uno de los bienes, servicios u obras a adquirir así como el menor valor ofertado por parte de los proveedores realizando una comparación de lo solicitado frente a lo cotizado. La(s) fuente(s) de información utilizadas es(son) informe de evaluación publicado en el SECOP o evidencia de reunión 2213100-FT-449 de comparación de cotizaciones respectivamente. En caso de evidenciar observaciones, desviaciones o diferencias, se debe ajustar el informe de evaluación del proceso de selección y publicarlo en el SECOP, en caso que se lleve a cabo bajo las modalidades de Licitación Pública, Concurso de Méritos, Selección Abreviada y/o Mínima Cuantía o en caso que el proceso sea llevado a cabo por Agregación de Demanda, se debe mencionar en la evidencia de reunión el resultado de lo analizado respecto a las cotizaciones y cargarla en la Tienda Virtual del Estado Colombiano. De lo contrario, se procede a seleccionar y/o recomendar la propuesta más favorable por medio de la adjudicación o declaratoria de desierta del proceso o aceptación de oferta en caso que se lleve a cabo bajo las modalidades de Licitación Pública, Concurso de Méritos, Selección Abreviada y/o Mínima Cuantía o en caso que el proceso sea llevado a cabo por Agregación de Demanda se procede a seleccionar la cotización más favorable, la cual debe quedar descrita en la evidencia de reunión y proceder a realizar la solicitud de la orden de Compra a través de la Tienda Virtual del Estado Colombian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_x000a__x000a_-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_x000a__x000a__x000a__x000a__x000a__x000a__x000a__x000a__x000a__x000a__x000a__x000a__x000a__x000a__x000a__x000a__x000a_"/>
    <s v="_x000a__x000a__x000a_- Director de Contratación _x000a__x000a__x000a__x000a__x000a_- Director de Contratación _x000a__x000a__x000a__x000a__x000a__x000a__x000a__x000a__x000a__x000a__x000a__x000a__x000a__x000a__x000a__x000a__x000a__x000a_"/>
    <s v=" _x000a__x000a__x000a__x000a__x000a_-PA240-051"/>
    <s v="_x000a__x000a__x000a_-997_x000a__x000a__x000a_-998_x000a__x000a_"/>
    <s v="_x000a__x000a_01/03/2024_x000a__x000a__x000a__x000a_01/03/2024_x000a__x000a__x000a__x000a__x000a__x000a__x000a__x000a__x000a__x000a__x000a__x000a__x000a__x000a__x000a__x000a__x000a__x000a_"/>
    <s v="_x000a__x000a_15/12/2024_x000a__x000a__x000a__x000a_15/12/2024_x000a__x000a__x000a__x000a__x000a__x000a__x000a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riesgo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n v="247"/>
    <s v="EYADP-G146"/>
    <s v="Posibilidad de afectación económica (o presupuestal) por fallo en firme de detrimento patrimonial por parte de entes de control, debido a supervisión inadecuada de los contratos y/o convenios "/>
    <x v="0"/>
    <s v="Ejecución y administración de procesos"/>
    <x v="13"/>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Moderado (3)"/>
    <s v="Menor (2)"/>
    <s v="Mayor (4)"/>
    <s v="Menor (2)"/>
    <s v="Moderado (3)"/>
    <s v="Moderado (3)"/>
    <s v="Mayor (4)"/>
    <n v="0.8"/>
    <s v="Alto"/>
    <s v="El proceso estima que el riesgo se ubica en una zona alta, debido a que la frecuencia con la que se realizó la actividad clave asociada al riesgo se presentó 757 veces en el último año, sin embargo, ante su materialización, podrían presentarse efectos significativos, en el pago de indemnizaciones por acciones legales en los procesos disciplinarios."/>
    <s v="- 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 2 El procedimiento 4231000-PR-195 “Interventoría y/o supervisión”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Aleatoria_x000a_- Aleatori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Tipo: Correctivo Implementación: Manual_x000a_- 2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oderado (3)"/>
    <n v="0.45000000000000007"/>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_x000a__x000a_'- Director de Contratación_x000a__x000a__x000a__x000a__x000a__x000a_- Director de Contratación"/>
    <s v="_x000a__x000a__x000a__x000a_-PA240-036"/>
    <s v="_x000a__x000a_-951_x000a__x000a__x000a__x000a__x000a__x000a_-952"/>
    <s v="_x000a__x000a_'01/03/2024_x000a__x000a__x000a__x000a__x000a__x000a_01/03/2024_x000a__x000a__x000a__x000a__x000a__x000a__x000a__x000a__x000a__x000a__x000a__x000a__x000a__x000a__x000a__x000a__x000a__x000a_"/>
    <s v="_x000a__x000a_'30/06/2024_x000a__x000a__x000a__x000a__x000a__x000a_30/06/2024_x000a__x000a__x000a__x000a__x000a__x000a__x000a__x000a__x000a__x000a__x000a__x000a__x000a__x000a__x000a__x000a__x000a__x000a_"/>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supervisión inadecuada de los contratos y/o convenios "/>
    <s v="- Dirección de Contratación _x000a_- Director(a) de Contratación_x000a_- Director(a) de Contratación_x000a__x000a__x000a__x000a__x000a__x000a__x000a_- Dirección de Contratación "/>
    <s v="- Reporte de monitoreo indicando la materialización del riesgo de Posibilidad de afectación económica (o presupuestal) por fallo en firme de detrimento patrimonial por parte de entes de control, debido a supervisión inadecuada de los contratos y/o convenios 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supervisión inadecuada de los contratos y/o convenios ,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Fortalecer la gestión corporativa, jurídica y la estrategia de comunicación conforme con las necesidades de la operación misional de la Entidad."/>
    <s v="_x0009_221"/>
    <s v="FI-C042"/>
    <s v="Posibilidad de afectación reputacional por pérdida de la confianza ciudadana en la gestión contractual de la Entidad, debido a decisiones ajustadas a intereses propios o de terceros durante la etapa precontractual con el fin de celebrar un contrato "/>
    <x v="1"/>
    <s v="Fraude interno"/>
    <x v="12"/>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Muy baja (1)"/>
    <n v="0.2"/>
    <s v="Catastrófico (5)"/>
    <s v="Mayor (4)"/>
    <s v="Mayor (4)"/>
    <s v="Moderado (3)"/>
    <s v="Leve (1)"/>
    <s v="Catastrófico (5)"/>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 2 Los procedimientos 4231000-PR-284 “Mínima cuantía”, 4231000-PR-339 “Selección Pública de Oferentes”, 4231000-PR-338 &quot;Agregación de Demanda” y 4231000-PR-156 “Contratación Directa” indica que el Comité de Contratación, autorizado(a) por la(el) Secretaria(o) General, cada vez que se adelante un proceso de contratación e cualquier modalidad de selección, conforme a la Resolución 204 de 2020 “ Por medio de la cual se delega la ordenación del gasto y competencias propia de la actividad contractual, así como el ejercicio de otras funciones”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 Tipo: Preventivo Implementación: Manual_x000a_- 3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asigna nuevos profesionales para reevaluar el proceso de selección técnica, jurídica y financieramente, con el fin que adelanten un análisis a fin de tomar decisiones respecto a adelantar o no, un nuevo proceso de contratación. Tipo: Correctivo Implementación: Manual._x000a_- 2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_x000a__x000a__x000a__x000a__x000a__x000a__x000a_-PA240-033"/>
    <s v="_x000a__x000a__x000a__x000a__x000a__x000a__x000a_-946"/>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riesgo Posibilidad de afectación reputacional por pérdida de la confianza ciudadana en la gestión contractual de la Entidad, debido a decisiones ajustadas a intereses propios o de terceros durante la etapa precontractual con el fin de celebrar un contrato "/>
    <s v="- Dirección de Contratación_x000a_- Director(a) de Contratación_x000a_- Director(a) de Contratación_x000a__x000a__x000a__x000a__x000a__x000a__x000a_- Dirección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Riesgo de Posibilidad de afectación reputacional por pérdida de la confianza ciudadana en la gestión contractual de la Entidad, debido a decisiones ajustadas a intereses propios o de terceros durante la etapa precontractual con el fin de celebrar un contrato ,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n v="222"/>
    <s v="FI-C043"/>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x v="1"/>
    <s v="Fraude interno"/>
    <x v="12"/>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Catastrófico (5)"/>
    <s v="Mayor (4)"/>
    <s v="Mayor (4)"/>
    <s v="Moderado (3)"/>
    <s v="Leve (1)"/>
    <s v="Catastrófico (5)"/>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s v="- 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Tipo: Correctivo Implementación: Manual_x000a_- 2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_x000a__x000a_'- Director de Contratación_x000a__x000a__x000a__x000a__x000a__x000a_- Director de Contratación"/>
    <s v="_x000a__x000a__x000a__x000a_-PA240-036"/>
    <s v="_x000a__x000a_-951_x000a__x000a__x000a__x000a__x000a__x000a_-952"/>
    <s v="_x000a__x000a_'01/03/2024_x000a__x000a__x000a__x000a__x000a__x000a_01/03/2024_x000a__x000a__x000a__x000a__x000a__x000a__x000a__x000a__x000a__x000a__x000a__x000a__x000a__x000a__x000a__x000a__x000a__x000a_"/>
    <s v="_x000a__x000a_'30/06/2024_x000a__x000a__x000a__x000a__x000a__x000a_30/06/2024_x000a__x000a__x000a__x000a__x000a__x000a__x000a__x000a__x000a__x000a__x000a__x000a__x000a__x000a__x000a__x000a__x000a__x000a_"/>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s v="- Dirección de Contratación_x000a_- Director(a) de Contratación_x000a_- Director(a) de Contratación_x000a__x000a__x000a__x000a__x000a__x000a__x000a_- Dirección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Tramitar la liquidación y/o terminación del contrato o convenio (si a ello hubiere lugar)"/>
    <n v="250"/>
    <s v="EYADP-G148"/>
    <s v="Posibilidad de afectación reputacional por sanción disciplinaria por parte de entes de Control, debido a  la supervisión inadecuada para adelantar el proceso de liquidación de los contratos o convenios que así lo requieran"/>
    <x v="0"/>
    <s v="Ejecución y administración de procesos"/>
    <x v="12"/>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aplicación de guías, manuales y procedimientos por parte de las áreas técnicas enfocados a la estructuración y/o revisión de documentos en la etapa precontractual, contractual y postcontractual_x000a_- Falta de conocimiento en el manejo de las herramientas contractuales existentes para adelantar los procesos y hacer seguimiento a los contratos que celebre la entidad.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Cambio constante de las plataformas establecidas para llevar a cabo procesos de contratación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Moderado (3)"/>
    <s v="Menor (2)"/>
    <s v="Mayor (4)"/>
    <s v="Leve (1)"/>
    <s v="Leve (1)"/>
    <s v="Moderado (3)"/>
    <s v="Mayor (4)"/>
    <n v="0.8"/>
    <s v="Alto"/>
    <s v="El proceso estima que el riesgo se ubica en una zona alta, debido a que la frecuencia con la que se realizó la actividad clave asociada al riesgo se presentó 304 veces en el último año, sin embargo, ante su materialización, podrían presentarse efectos significativos ante la emisión de conceptos que no se ajusten adecuadamente a la normatividad vigente."/>
    <s v="- 1 El procedimiento 4231000-PR-022 &quot;Liquidación de contrato/convenio&quot; indica que el Profesional de la Dirección de Contratación, autorizado(a) por el Director de Contratación, trimestralmente, verifica con base en la información reportada por las dependencias de la Secretaría General de la Alcaldía Mayor de Bogotá D.C., el estado de los contratos o convenios pendientes por liquidar, revisando el plazo límite en que se debe realizar dicho trámite. La(s) fuente(s) de información utilizadas es(son) base de contratos o convenios pendientes por liquidar relacionados por las dependencias. En caso de evidenciar observaciones, desviaciones o diferencias, registra las mismas en el memorando trimestral remitido a las dependencias indicando lo presentado por cada una y genera recomendaciones frente a lo reportado. De lo contrario, se continúa realizando el seguimiento trimestral en la base de contratos o convenios que requieren ser liquidados. Tipo: Preventivo Implementación: Manual.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Adelantar mesas bimestrales con los enlaces de las áreas ordenadoras del gasto a fin de realizar seguimiento a la liquidación de los contratos en los tiempos establecidos por la norma y resolver dudas respecto a este tema._x000a__x000a__x000a__x000a__x000a__x000a__x000a__x000a__x000a__x000a__x000a__x000a__x000a__x000a__x000a__x000a__x000a__x000a__x000a_"/>
    <s v="- Director de Contratación _x000a__x000a__x000a__x000a__x000a__x000a__x000a__x000a__x000a__x000a__x000a__x000a__x000a__x000a__x000a__x000a__x000a__x000a__x000a_"/>
    <s v=" _x000a__x000a__x000a__x000a__x000a__x000a_-PA240-052"/>
    <s v="_x000a__x000a__x000a__x000a__x000a__x000a_-999"/>
    <s v="01/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riesgo Posibilidad de afectación reputacional por sanción disciplinaria por parte de entes de Control, debido a  la supervisión inadecuada para adelantar el proceso de liquidación de los contratos o convenios que así lo requieran"/>
    <s v="- Dirección de Contratación_x000a_- Director(a) de Contratación_x000a_- Director(a) de Contratación_x000a__x000a__x000a__x000a__x000a__x000a__x000a_- Dirección de Contratación"/>
    <s v="-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Riesgo de Posibilidad de afectación reputacional por sanción disciplinaria por parte de entes de Control, debido a  la supervisión inadecuada para adelantar el proceso de liquidación de los contratos o convenios que así lo requieran,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as garantías contractuales"/>
    <n v="251"/>
    <s v="EYADP-G149"/>
    <s v="Posibilidad de afectación económica (o presupuestal) por fallos judiciales y/o sanciones de entes de control, debido a incumplimiento legal en la aprobación del perfeccionamiento y ejecución contractual "/>
    <x v="0"/>
    <s v="Ejecución y administración de procesos"/>
    <x v="12"/>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Moderado (3)"/>
    <s v="Moderado (3)"/>
    <s v="Mayor (4)"/>
    <s v="Leve (1)"/>
    <s v="Leve (1)"/>
    <s v="Menor (2)"/>
    <s v="Mayor (4)"/>
    <n v="0.8"/>
    <s v="Alto"/>
    <s v="El proceso estima que el riesgo se ubica en una zona alta, debido a que la frecuencia con la que se realizó la actividad clave asociada al riesgo se presentó 757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y 4231000-PR-156 “Contratación Directa”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Tipo: Preventivo Implementación: Manual_x000a_- 2 El procedimiento de Gestión de Garantías Contractuales 4231000-PR-347, indica que el profesional de la Dirección de Contratación autorizado (a) por el Director(a) de Contratación, cada vez que se requiera gestionar una garantía contractual, revisa que_x000a_Descripción_x0009_2 El procedimiento de Gestión de Garantías Contractuales 4231000-PR-347, indica que el profesional de la Dirección de Contratación autorizado (a) por el Director(a) de Contratación, cada vez que se requiera gestionar una garantía contractual, revisa que exista el registro presupuestal de asignación de los recursos financieros al contrato o convenio o modificación suscrita de acuerdo con los reportes de BOGDATA entregados por parte de la Subdirección Financiera, (cuando haya lugar a ello) y que la garantía contractual cumpla con lo descrito en la Lista de verificación de garantías 4231000-FT-960. La(s) fuente(s) de información utilizadas es(son) el registro presupuestal del contrato o convenio (si a ello hubiere lugar) y/o garantías remitidas por el contratista. En caso de evidenciar observaciones, desviaciones o diferencias, se registran en la Lista de verificación de garantías 4231000-FT-960 y se rechaza la garantía contractual en el SECOP II, solo en el caso de que el contrato o convenio o modificación se haya adelantado por dicha plataforma. Si la plataforma en que se llevó a cabo es SECOP I o la Tienda Virtual del Estado Colombiano se procede a remitir correo de solicitud de ajustes. De lo contrario se registra la conformidad en la Lista de verificación de garantías 4231000-FT-960 publicada en SECOP o en el Botón de Transparencia si se llevó a cabo el proceso de contratación por la Tienda Virtual del Estado Colombiano. Tipo: Preventivo Implementación: Manual_x000a_- 3 Los procedimientos 4231000-PR-284 “Mínima cuantía”, 4231000-PR-339 “Selección Pública de Oferentes”, 4231000-PR-338 “Agregación de Demanda” y 4231000-PR-156 “Contratación Directa”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oderado (3)"/>
    <n v="0.60000000000000009"/>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x000a__x000a__x000a__x000a__x000a__x000a__x000a__x000a__x000a_"/>
    <s v=" _x000a__x000a__x000a_-PA240-053"/>
    <s v="_x000a_-1000_x000a__x000a__x000a__x000a_-1001"/>
    <s v="_x000a_01/02/2024_x000a__x000a__x000a__x000a_01/02/2024_x000a__x000a__x000a__x000a__x000a__x000a__x000a__x000a__x000a__x000a__x000a__x000a__x000a__x000a__x000a__x000a__x000a__x000a_"/>
    <s v="_x000a_31/12/2024_x000a__x000a__x000a__x000a_31/12/2024_x000a__x000a__x000a__x000a__x000a__x000a__x000a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riesgo Posibilidad de afectación económica (o presupuestal) por fallos judiciales y/o sanciones de entes de control, debido a incumplimiento legal en la aprobación del perfeccionamiento y ejecución contractual "/>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 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Riesgo de Posibilidad de afectación económica (o presupuestal) por fallos judiciales y/o sanciones de entes de control, debido a incumplimiento legal en la aprobación del perfeccionamiento y ejecución contractual , actualizado."/>
    <d v="2023-12-06T00:00:00"/>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Fortalecer la gestión institucional y el soporte operativo para mejorar la prestación de los servicios con oportunidad, pertinencia y calidad"/>
    <n v="294"/>
    <s v="EYADP-G179"/>
    <s v="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x v="0"/>
    <s v="Ejecución y administración de procesos"/>
    <x v="14"/>
    <s v="- Falta de personal calificado para elaborar los instrumentos de medición económica de las alternativas para cubrir las necesidades_x000a_- Falta de lineamientos específicos y unificados para elaborar los instrumentos de medición_x000a__x000a__x000a__x000a__x000a__x000a__x000a__x000a_"/>
    <s v="- Variación de precios del mercado_x000a_- Declaratoria de emergencia económica_x000a_- Cambios normativos_x000a__x000a__x000a__x000a__x000a__x000a__x000a_"/>
    <s v="- Ausencia de proponentes_x000a_- Incumplimiento de las metas del proyecto_x000a_- Desequilibrio económico contractual_x000a_- Reformulaciones presupuestale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_x0009_8098 Optimización de la gestión integral de la Secretaría General de la Alcaldía Mayor de Bogotá D.C."/>
    <s v="Baja (2)"/>
    <n v="0.4"/>
    <s v="-"/>
    <s v="-"/>
    <s v="-"/>
    <s v="-"/>
    <s v="-"/>
    <s v="-"/>
    <s v="Mayor (4)"/>
    <n v="0.8"/>
    <s v="Alto"/>
    <s v="Se determina la probabilidad baja, ya que es posible que ocurra al menos una vez. El impacto mayor obedece a un posible incumplimiento de metas que genere sanciones y exposición reputacional para la entidad._x000a__x000a_"/>
    <s v="- 1 El(la) jefe de la dependencia solicitante de acuerdo con las funciones establecidas en el Manual de Funciones, cada vez que se requiera adelantar un proceso contractual revisa si en el estudio del sector y estudio de mercado se siguieron las recomendaciones de la Guía de elaboración del estudio de sector de Colombia Compra Eficiente; en el caso de los estudios de mercado, se revisa de acuerdo a lo descrito en la Guía en materia de estructuración de presupuestos de compra pública y análisis del sector (4231000-GS-055). La(s) fuente(s) de información utilizadas es(son) Guía de elaboración del estudio de sector de Colombia Compra Eficiente; la Guía en materia de estructuración de presupuestos de compra pública y análisis del sector (4231000-GS-055), según corresponda. En caso de observar desviaciones, observaciones o diferencias, solicita a los profesionales responsables en la dependencia mediante correo electrónico realizar los ajustes necesarios. De lo contrario, se remite a la Dirección de Contratación._x000a_- 2 El Profesional de la Dirección de Contratación autorizado(a) por el Director(a) de Contratación cada vez que se requiera adelantar un proceso contractual valida el estudio del sector teniendo en cuenta lo descrito en la Guía de elaboración del estudio de sector de Colombia Compra Eficiente y la Guía en materia de estructuración de presupuestos de compra pública y análisis del sector (4231000-GS-055). La(s) fuente(s) de información utilizadas es(son) Guía de elaboración del estudio de sector de Colombia Compra Eficiente; la Guía en materia de estructuración de presupuestos de compra pública y análisis del sector (4231000-GS-055). En caso de observar desviaciones, observaciones o diferencias, requiere mediante correo electrónico al área solicitante el ajuste. De lo contrario, se remite a la Subdirección Financiera el estudio del sector._x000a_- 3 El Subdirector(a) Financiero de acuerdo con las funciones establecidas en el Manual de Funciones, cada vez que se requiera adelantar un proceso contractual verifica          que     el         estudio          de       mercado        cumpla          con     las condiciones de la Guía en materia de estructuración de presupuestos de compra pública y análisis del sector (4231000-GS-055). La(s) fuente(s) de información utilizadas es(son) Guía en materia de estructuración de presupuestos de compra pública y análisis del sector (4231000-GS-055). En caso de observar desviaciones, observaciones o diferencias, requiere mediante correo electrónico al área solicitante el ajuste. De lo contrario, se aprueba mediante Constancia de estudios de Registro de indicadores financieros determinados para el proceso de selección.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yecto de inversión indica el Director(a) de Contratación, autorizado(a) por el Manual de Funciones, cada vez que se identifique la materialización del riesgo envía una comunicación a las dependencias solicitantes para que se tomen las medidas necesarias para asegurar que en oportunidad  se cumplan con los requerimientos establecidos en las Guías de Colombia Compra Eficiente para la estructuración de procesos de selección.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oderado (3)"/>
    <n v="0.60000000000000009"/>
    <s v="Moderado"/>
    <s v="La probabilidad es baja teniendo en cuenta que se tienen 3 controles (2 preventivos y uno detectivo), el impacto moderado teniendo en cuenta que se puede ver afectado el cumplimiento de las metas."/>
    <s v="Reducir"/>
    <s v="- Realizar 2 jornadas de socialización sobre la planeación, estructuración y elaboración de los análisis del sector y de los estudios previos con los que se busca satisfacer las necesidades de las dependencias._x000a__x000a__x000a__x000a__x000a__x000a__x000a__x000a__x000a__x000a__x000a__x000a__x000a__x000a__x000a__x000a__x000a__x000a__x000a_"/>
    <s v="- Dirección de Contratación_x000a__x000a__x000a__x000a__x000a__x000a__x000a__x000a__x000a__x000a__x000a__x000a__x000a__x000a__x000a__x000a__x000a__x000a__x000a_"/>
    <s v="- Convocatorias, listados de asistencia y/o grabaciones._x000a__x000a__x000a__x000a__x000a__x000a__x000a__x000a__x000a__x000a__x000a__x000a__x000a__x000a__x000a__x000a__x000a__x000a__x000a_"/>
    <s v="-"/>
    <s v="01/07/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riesgo materializad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en el informe de monitoreo a la Oficina Asesora de Planeación._x000a_- Realizar una mesa de trabajo con los líderes de las dependencias intervinientes con el propósito de identificar una alternativa institucional que busque reducir el impacto del riesgo materializado._x000a__x000a__x000a__x000a__x000a__x000a__x000a__x000a_- Actualizar el riesgo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s v="- Dirección e Contratación_x000a_- Dirección de Contratción y dependencia involucrada_x000a__x000a__x000a__x000a__x000a__x000a__x000a__x000a_- Dirección e Contratación"/>
    <s v="- Reporte de monitoreo indicando la materialización del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_x000a_- Evidencia de reunión_x000a__x000a__x000a__x000a__x000a__x000a__x000a__x000a_-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actualizado."/>
    <d v="2024-07-16T00:00:00"/>
    <s v="Identificación del riesgo_x000a__x000a__x000a__x000a_"/>
    <s v="Se realizó la identificación del riesgo para el proyecto de inversión en el marco del proceso Gestión Contractual."/>
    <m/>
    <m/>
    <m/>
    <m/>
    <m/>
    <m/>
    <m/>
    <m/>
    <m/>
    <m/>
    <m/>
    <m/>
    <m/>
    <m/>
    <m/>
    <m/>
    <m/>
    <m/>
    <m/>
    <m/>
    <m/>
    <m/>
    <m/>
    <m/>
    <m/>
    <m/>
    <m/>
    <m/>
    <m/>
    <m/>
    <m/>
    <m/>
    <m/>
    <n v="33"/>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275"/>
    <s v="EYADP-G169"/>
    <s v="Posibilidad de afectación reputacional por sanción de un ente de control o regulador, debido a errores (fallas o deficiencias) en la generación de la cuenta mensual de almacén con destino a la Subdirección Financiera."/>
    <x v="0"/>
    <s v="Ejecución y administración de procesos"/>
    <x v="15"/>
    <s v="- Dificultad en la articulación de actividades comunes a las dependencias._x000a_- Los comprobantes de ingreso y egreso de bienes y consolidados que se requieren para preparar y generar la cuenta de almacén  no son oportunos, suficientes, claros, completos o de calidad._x000a_- La información de entrada que se requiere para desarrollar las actividades no es completa o de calidad._x000a_- Omisión o incumplimiento de procedimientos para agilizar trámites._x000a__x000a__x000a__x000a__x000a__x000a_"/>
    <s v="- Fallas  en software. _x000a_- Las herramientas tecnológicas son insuficientes para atender las necesidades del proceso (Hardware: Equipos y herramientas. Software, sistemas de información aplicativos y soluciones ofimáticas es insuficiente.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en el Sistema de Gestión de Calidad_x000a__x000a__x000a__x000a_"/>
    <s v="Sin asociación"/>
    <s v="No aplica"/>
    <s v="Baja (2)"/>
    <n v="0.4"/>
    <s v="Leve (1)"/>
    <s v="Leve (1)"/>
    <s v="Menor (2)"/>
    <s v="Leve (1)"/>
    <s v="Menor (2)"/>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significativos, en el pago de indemnizaciones por acciones legales en los procesos disciplinarios."/>
    <s v="- 1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en la información, el técnico operativ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 Tipo: Preventivo Implementación: Manual_x000a_- 2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en la información registrada se solicitará mediante correo electrónico o memorando al funcionario o contratista el ajuste correspondiente, el cual debe ser atendido de manera prioritaria. De lo contrario, los listados de informes de la cuenta mensual de almacén son aprobados por el (la) Subdirector (a) de Servicios Administrativos con el fin de remitir a la Subdirección Financier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diferencias presentadas en la información de la cuenta mensual de almacén, remitidas por la Subdirección Financiera. Tipo: Correctivo Implementación: Manual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Tipo: Correctivo Implementación: Manual_x000a_- 3 El mapa de riesgos del proceso Gestión de Recursos Físicos indica que Subdirector (a) de Servicios Administrativos, autorizado(a) por Manual de Funciones y Competencias Laborales, cada vez que se identifique la materialización del riesgo remite la cuenta con los ajustes requerido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o regulador,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riesgo Posibilidad de afectación reputacional por sanción de un ente de control o regulador, debido a errores (fallas o deficiencias) en la generación de la cuenta mensual de almacén con destino a la Subdirección Financiera."/>
    <s v="- Subdirección de Servicios Administrativos_x000a_- Subdirector(a) de Servicios Administrativos_x000a_- Subdirector(a) de Servicios Administrativos_x000a_- Subdirector(a) de Servicios Administrativos_x000a__x000a__x000a__x000a__x000a__x000a_- Subdirección de Servicios Administrativos"/>
    <s v="- Reporte de monitoreo indicando la materialización del riesgo de Posibilidad de afectación reputacional por sanción de un ente de control o regulador, debido a errores (fallas o deficiencias) en la generación de la cuenta mensual de almacén con destino a la Subdirección Financiera._x000a_- Documentos revisados y escaneados en el SAI_x000a_- Correo con solicitud soporte del sistema de Información SAI a OTIC_x000a_- Documentos revisados y escaneados en el SAI_x000a__x000a__x000a__x000a__x000a__x000a_- Riesgo de Posibilidad de afectación reputacional por sanción de un ente de control o regulador, debido a errores (fallas o deficiencias) en la generación de la cuenta mensual de almacén con destino a la Subdirección Financiera., actualizado."/>
    <d v="2023-12-07T00:00:00"/>
    <s v="_x000a_Análisis antes de controles_x000a__x000a__x000a_"/>
    <s v="Se ajustó el número de veces que se ejecutó la actividad clave asociada al riesgo, en el periodo de un (1) año."/>
    <m/>
    <m/>
    <m/>
    <m/>
    <m/>
    <m/>
    <m/>
    <m/>
    <m/>
    <m/>
    <m/>
    <m/>
    <m/>
    <m/>
    <m/>
    <m/>
    <m/>
    <m/>
    <m/>
    <m/>
    <m/>
    <m/>
    <m/>
    <m/>
    <m/>
    <m/>
    <m/>
    <m/>
    <m/>
    <m/>
    <m/>
    <m/>
    <m/>
    <n v="33"/>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
    <n v="216"/>
    <s v="FI-C038"/>
    <s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x v="1"/>
    <s v="Fraude interno"/>
    <x v="15"/>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Muy baja (1)"/>
    <n v="0.2"/>
    <s v="Leve (1)"/>
    <s v="Leve (1)"/>
    <s v="Menor (2)"/>
    <s v="Leve (1)"/>
    <s v="Menor (2)"/>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Actividad (4) PR-148 &quot;Ingreso o entrada de bienes&quot;:  indica que la persona designada por el Subdirector (a) de Servicios Administrativos, cada vez que recibe bienes, revisa que concuerden con los documentos soporte de cada entrega. La fuente de información es la sección de las condiciones generales del procedimiento PR-148 “los tipos de ingreso para la Secretaría General De La Alcaldía Mayor De Bogotá”. En caso de evidenciar observaciones, desviaciones o diferencias, envía mensaje de correo electrónico dirigido al supervisor del contrato o a la persona delegada como apoyo a la supervisión o a la persona designada por la Subdirección de Imprenta Distrital con sus observaciones. También podrá suscribir documento de evidencia de reunión con el mismo fin. En caso contrario, se diligencia el formato FT-1129 de “recepción de bienes en bodega o en sitio” y se firma por parte del delegado por el (la) Subdirector (a) de Servicios Administrativos y el (la) supervisor (a) del contrato o persona delegada como apoyo a la supervisión. Para las entregas de materias primas y/o insumos para la Imprenta Distrital, queda como evidencia la factura de los insumos y/o materias primas recibidas o el formato de entrega de insumos o materias primas FT-1173._x000a_- 2 Actividad (7) PR-148 &quot;Ingreso o entrada de bienes&quot;:  indica que el delegado de la Subdirección de Servicios Administrativos encargado (a) de ingresar los bienes al sistema, cada vez que se le asigne una solicitud de ingreso, verifica los documentos mencionados en condiciones generales de “Documentación requerida para solicitar el ingreso”. La fuente de información se usa la documentación mencionada en condiciones generales de “Documentación requerida para solicitar el ingreso” del Procedimiento PR-148. En caso de evidenciar observaciones, desviaciones o diferencias, se genera un memorando o mensaje de correo electrónico informando las razones por las cuales se hace la devolución a la dependencia solicitante. En caso contrario, se procede a registrar el comprobante de ingreso en el Sistema de información de Inventarios, y una vez suscrito se remite a la dependencia solicitante con memorando electrónico. Para las solicitudes de ingreso de materias primas e insumos para la Imprenta Distrital, queda como evidencia el comprobante de ingreso._x000a_- 3 Actividad (9) PR-236 &quot;Egreso o salida definitiva de bienes&quot;:  indica que El profesional especializado , autorizado(a) por el (la) Subdirector(a) de servicios administrativos , cada vez que se requiera coordinará la organización de los listados de acuerdo con los lineamientos mencionados según &quot;Listado de Elementos Para Baja&quot; de las condiciones generales, junto a los memorandos de conceptos y demás información relacionada. La(s) fuente(s) de información utilizadas es(son) el listado de bienes para baja, documentos necesarios para formalizar baja de bienes según lo nombrado en las condiciones generales. En caso de evidenciar observaciones, desviaciones o diferencias, se requieran los ajustes al profesional universitario, para presentar en una próxima reunión o a través de correo electrónico según indicaciones el (la) subdirector (a) de Servicios Administrativos.. De lo contrario, el (la) Subdirector (a) de Servicios Administrativos aprueba la información presentada quedando como registro en la evidencia de reunión. Tipo: Detectivo Implementación: Manual_x000a_- 4 Actividad (12) PR-236 &quot;Egreso o salida definitiva de bienes&quot;:  indica que El Comité Técnico de Sostenibilidad Contable , autorizado(a) por Resolución 494 de 2019 –Comité Institucional de Gestión y de 2019 –Comité Institucional de Gestión y Desempeño , cada vez que se requiera verifica, coteja y analiza la información presentada (bienes para baja) si lo considera necesario.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 lo contrario, el comité aprueba las consideraciones propuestas respecto a los elementos para baja lo cual quedará consignada en el acta de dicho comité que también de indicar cual será el destino final de los bienes de acuerdo con la normatividad vigente para los casos que corresponda.  Tipo: Preventivo Implementación: Manual_x000a_- 5 Actividad (28) PR-236 &quot;Egreso o salida definitiva de bienes&quot;:  indica que Profesional universitario y/o, Técnico Administrativo y/o, Técnico Operativo y/o, Auxiliar Administrativo y/o contratista , autorizado(a) por el (la) Subdirector(a) de servicios administrativos, cada vez que se requiera con base en el reporte de hurto, pérdida del o los bienes o caso fortuito y la copia de la denuncia, verifica, coteja la información presentada y procede a trasladar con comprobante de egreso el bien o los bienes a la bodega de responsabilidad. La(s) fuente(s) de información utilizadas es(son) el reporte de perdida, hurto o caso fortuito, el sistema de información de inventarios. En caso de evidenciar observaciones, desviaciones o diferencias, solicita los ajustes correspondientes a través de correo electrónico. De lo contrario, procede a realizar los ajustes de actualización en el sistema de información de inventarios de la entidad dejando como evidencia documentos originados por el Sistema de Información Inventarios SAI.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Detectivo_x000a__x000a__x000a__x000a__x000a__x000a__x000a__x000a__x000a__x000a__x000a__x000a__x000a__x000a__x000a_"/>
    <s v="25%_x000a_25%_x000a_1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30%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inconsistencias presentadas.. Tipo: Correctivo Implementación: Manual_x000a_- 2 El mapa de riesgos del proceso Gestión de Recursos Físicos indica que Subdirector (a) de Servicios Administrativos, autorizado(a) por Manual de Funciones y Competencias Laborales, cada vez que se identifique la materialización del riesgo realiza reporte al responsable del proceso. Tipo: Correctivo Implementación: Manual_x000a_- 3 El mapa de riesgos del proceso Gestión de Recursos Físicos indica que Subdirector (a) de Servicios Administrativos, autorizado(a) por Manual de Funciones y Competencias Laborales, cada vez que se identifique la materialización del riesgo realiza las gestiones pertinentes para corregir las inconsistencias presentad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167999999999999E-2"/>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Actualizar el procedimiento PR-148 Ingreso o entrada de bienes con respecto a la revisión de controles definidos y condiciones generales del documento._x000a__x000a__x000a__x000a__x000a__x000a__x000a__x000a__x000a__x000a__x000a__x000a__x000a__x000a__x000a__x000a__x000a__x000a__x000a_"/>
    <s v="- Subdirector (a) de Servicios Administrativos_x000a__x000a__x000a__x000a__x000a__x000a__x000a__x000a__x000a__x000a__x000a__x000a__x000a__x000a__x000a__x000a__x000a__x000a__x000a_"/>
    <s v="_x000a_ _x000a__x000a__x000a__x000a__x000a_-PA240-27"/>
    <s v="_x000a__x000a__x000a__x000a__x000a__x000a_941"/>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riesgo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s v="- Subdirección de Servicios Administrativos_x000a_- Subdirector(a) de Servicios Administrativos_x000a_- Subdirector(a) de Servicios Administrativos_x000a_- Subdirector(a) de Servicios Administrativos_x000a__x000a__x000a__x000a__x000a__x000a_- Subdirección de Servicios Administrativos"/>
    <s v="-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_x000a_- Evidencia de reunión o acta de revisión._x000a_- Reporte de inconsistencias_x000a_- Documentos con las gestiones efectuadas._x000a__x000a__x000a__x000a__x000a__x000a_- Riesg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ctualizado."/>
    <d v="2023-12-07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d v="2024-07-08T00:00:00"/>
    <s v="Establecimiento de controles_x000a__x000a_Evaluación de controles"/>
    <s v="_x000a_Establecimiento de controles: se realiza la actualización de controles del riesgo, conforme a la modificación efectuada al procedimiento PR-148 &quot;Ingreso o entrada de bienes_x000a__x000a_Evaluación de controles: se realiza nuevamente, la evaluación de controles del riesgo conforme a la actualización del procedimiento PR-148 &quot;Ingreso o entrada de bienes&quot;  (Radicado 3-2024-17365 del 08 de julio de 2024)"/>
    <m/>
    <m/>
    <m/>
    <m/>
    <m/>
    <m/>
    <m/>
    <m/>
    <m/>
    <m/>
    <m/>
    <m/>
    <m/>
    <m/>
    <m/>
    <m/>
    <m/>
    <m/>
    <m/>
    <m/>
    <m/>
    <m/>
    <m/>
    <m/>
    <m/>
    <m/>
    <m/>
    <m/>
    <m/>
    <m/>
    <n v="30"/>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217"/>
    <s v="FI-C039"/>
    <s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x v="1"/>
    <s v="Fraude interno"/>
    <x v="15"/>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de corrupción._x000a_- Inoportunidad para reporte a las aseguradoras._x000a__x000a__x000a__x000a_"/>
    <s v="3. Consolidar una gestión pública eficiente, a través del desarrollo de capacidades institucionales, para contribuir a la generación de valor público."/>
    <s v="- -- Ningún trámite y/o procedimiento administrativo_x000a__x000a_"/>
    <s v="- Procesos de apoyo en el Sistema de Gestión de Calidad_x000a__x000a__x000a__x000a_"/>
    <s v="Sin asociación"/>
    <s v="No aplica"/>
    <s v="Muy baja (1)"/>
    <n v="0.2"/>
    <s v="Leve (1)"/>
    <s v="Leve (1)"/>
    <s v="Menor (2)"/>
    <s v="Leve (1)"/>
    <s v="Menor (2)"/>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Actividad (11) PR-235 &quot;Control y Seguimiento de Bienes&quot;:  indica que el profesional designado por el (la) Subdirector (a) de Servicios Administrativos, cada vez que se termine la visita de toma física a una sede o dependencia, compara los datos recolectados contra los registrados en la base de datos de los inventarios. La fuente de información utilizada es la base de datos del sistema de inventarios. En caso de evidenciar observaciones, desviaciones o diferencias, se envía memorando a la dependencia o sede con el informe preliminar indicando las diferencias halladas y se solicita respuesta sobre las mismas, de lo contrario se remite el memorando con el informe preliminar._x000a_- 2Actividad (12) El profesional designado por el (la) Subdirector (a) de Servicios Administrativos, mínimo dos veces en la vigencia, revisa el plan de trabajo de la Toma Física para validar si se han gestionado las actividades programadas. La fuente de información es Plan de Trabajo de Toma Física de Inventarios. En caso de evidenciar observaciones, desviaciones o diferencias, se realiza reunión con el personal relacionado y se documenta con la evidencia de reunión. En caso contrario, menciona en el documento de evidencia de reunión que la ejecución va de acuerdo a lo programado con corte a la fecha de la revisión._x000a__x000a_- 3Actividad (19) PR-235 &quot;Control y Seguimiento de Bienes&quot;:  indica que el profesional designado por el (la) Subdirector (a) de Servicios Administrativos, cada vez que se genere la resolución revisa que, hayan quedado debidamente gestionadas y documentadas las acciones derivadas del Informe de Toma Física. La fuente de información Resolución de acciones derivadas del Informe de Toma Física. En caso de evidenciar observaciones, desviaciones o diferencias, informa lo encontrado, vía correo electrónico o evidencia de reunión, al (la) Subdirector (a) de Servicios Administrativos. De lo contrario, vía correo electrónico o evidencia de reunión dirigido al (a la) Subdirector (a) de Servicios Administrativos, informa que las acciones fueron ejecutadas de acuerdo a los artículos de la resolución_x000a_- 4Actividad (28) PR-235 &quot;Control y Seguimiento de Bienes&quot;:  indica que el Auxiliar Administrativo y/o Técnico operativo autorizado por el (la) Subdirector (a) de Servicios Administrativos, cada mes verifica el sistema de información de inventarios e identifica los elementos registrados fuera de las sedes de la entidad.  Luego envía mensaje de correo electrónico a los responsables de los elementos indagando sobre la ubicación actual de cada uno. La fuente de información es el sistema de información de inventarios. En caso de evidenciar observaciones, desviaciones o diferencias, registra en el sistema de información de inventarios los traslados de bienes que documenten los cambios usando como soporte los mensajes de correo electrónico recibidos. De lo contrario deja como evidencia el listado de elementos registrados en la base de datos de inventarios fuera de las sedes.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desvío de recursos físicos o económicos durante el seguimiento y control de la verificación realizada hacia los bienes de propiedad de la entidad a las Oficina de Control Disciplinario Interno para la toma de decisiones que se consideren pertinentes. Tipo: Correctivo Implementación: Manual_x000a_- 2 El mapa de riesgos del proceso Gestión de Recursos Físicos indica que Subdirector (a) de Servicios Administrativos, autorizado(a) por Manual de Funciones y Competencias Laborales, cada vez que se identifique la Materialización del Riesgo solicita el informe de modo, tiempo y lugar de los hechos relacionados con el presunto desvío de recursos físicos o económicos evidenciados durante el seguimiento y control de la verificación realizada hacia los bienes de propiedad de la entidad.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4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los procedimientos PR-235 Control y Seguimiento con respecto a los controles definidos y las condiciones generales del documento._x000a__x000a__x000a__x000a__x000a__x000a__x000a__x000a__x000a__x000a__x000a__x000a__x000a__x000a__x000a__x000a__x000a__x000a__x000a_"/>
    <s v="- Subdirector (a) de Servicios Administrativos_x000a__x000a__x000a__x000a__x000a__x000a__x000a__x000a__x000a__x000a__x000a__x000a__x000a__x000a__x000a__x000a__x000a__x000a__x000a_"/>
    <s v="_x000a__x000a__x000a__x000a__x000a__x000a_-PA240-029"/>
    <s v="_x000a__x000a__x000a__x000a__x000a__x000a_943"/>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_x000a_-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Solicitar informe con modo, tiempo y lugar de los hechos relacionados con el presunto desvío de recursos físicos._x000a__x000a__x000a__x000a__x000a__x000a__x000a_- Actualizar el riesgo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s v="- Subdirección de Servicios Administrativos_x000a_- Subdirector(a) de Servicios Administrativos_x000a_- Subdirector(a) de Servicios Administrativos_x000a__x000a__x000a__x000a__x000a__x000a__x000a_- Subdirección de Servicios Administrativos"/>
    <s v="-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_x000a_- Informe de los hechos enviado mediante memorando o correo electrónico a la Oficina de Control Interno Disciplinario y Subsecretaría Corporativa._x000a_- Informe de los hechos _x000a__x000a__x000a__x000a__x000a__x000a__x000a_- Riesg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ctualizado."/>
    <d v="2023-12-07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d v="2024-07-08T00:00:00"/>
    <s v="Establecimiento de controles_x000a__x000a_Evaluación de controles"/>
    <s v="_x000a_Establecimiento de controles: se realiza la actualización de controles del riesgo, conforme a la modificación efectuada al procedimiento PR-235 &quot;Control y Seguimiento de Bienes”. _x000a__x000a_Evaluación de controles: se realiza nuevamente, la evaluación de controles del riesgo conforme a la actualización del procedimiento PR-235 &quot;Control y Seguimiento de Bienes”. (Radicado 3-2024-17365 del 08 de julio de 2024)"/>
    <m/>
    <m/>
    <m/>
    <m/>
    <m/>
    <m/>
    <m/>
    <m/>
    <m/>
    <m/>
    <m/>
    <m/>
    <m/>
    <m/>
    <m/>
    <m/>
    <m/>
    <m/>
    <m/>
    <m/>
    <m/>
    <m/>
    <m/>
    <m/>
    <m/>
    <m/>
    <m/>
    <m/>
    <m/>
    <m/>
    <n v="30"/>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_x000a_Fase (componente): Sedes adecuadas."/>
    <n v="276"/>
    <s v="_x0009_EYADP-G170"/>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x v="15"/>
    <s v="- Dificultades en el  seguimiento  frente al estado de avance de los contratos de mantenimiento suscritos y en ejecución, pertenecientes al proceso._x000a_- Inadecuada planeación para el mantenimiento_x000a_- Alta rotación de personal y dificultades en la transferencia de conocimiento entre los servidores y/o contratistas que participan en el proceso, en virtud de vinculación, retiro o reasignación de roles._x000a_-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16. Paz, justicia e instituciones sólidas"/>
    <s v="7873 Fortalecimiento de la capacidad institucional de la Secretaría General"/>
    <s v="Alta (4)"/>
    <n v="0.8"/>
    <s v="Menor (2)"/>
    <s v="Mayor (4)"/>
    <s v="Menor (2)"/>
    <s v="Moderado (3)"/>
    <s v="Moderado (3)"/>
    <s v="Menor (2)"/>
    <s v="Mayor (4)"/>
    <n v="0.8"/>
    <s v="Alto"/>
    <s v="El proceso estima que el riesgo se ubica en una zona alta, debido a que la frecuencia con la que se realizó la actividad clave asociada al riesgo se presentó 1457 veces en el último año, sin embargo, ante su materialización, podrían presentarse efectos significativos, en el pago de indemnizaciones por acciones legales en los procesos disciplinarios."/>
    <s v="- 1 El procedimiento 2211500-PR-154 &quot;Mantenimiento de las Edificaciones&quot;: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13100-FT-1193 de cada sede, la criticidad técnica y los compromisos misionales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 Tipo: Preventivo Implementación: Manual_x000a_- 2 El procedimiento 2211500-PR-154 &quot;Mantenimiento de las Edificaciones&quot;: indica que el profesional o técnico encargado del sistema  de Gestión de Servicios , autorizado(a) por el(la) Director(a) Administrativo(a) y Financiero(a), cada vez que se reciba una solicitud de mantenimiento puntual verifica que la solicitud de mantenimiento cumpla con los parámetros establecidos, determina la subcategoría del mantenimiento puntual a realizar y asigna la solicitud al Profesional de Zona encargado de la sede. La(s) fuente(s) de información utilizadas es(son)  los lineamientos señalados en condiciones generales del procedimiento. En caso de evidenciar observaciones, desviaciones o diferencias, y que la solicitud no corresponda a mantenimiento puntual , asigna la solicitud en el sistema de Gestión de Servicios al responsable de gestionarla y finaliza el procedimiento, cuando la solicitud no sea clara o no esté completa se contacta al usuario para ajustar o incluir la información. De lo contrario, registra la conformidad de la solicitud en el Sistema  de Gestión de Servicio.  Tipo: Preventivo Implementación: Manual_x000a_- 3 El procedimiento 2211500-PR-154 &quot;Mantenimiento de las Edificaciones&quot;: indica que el  Profesional de Zona, autorizado(a) por el(la) Director(a) Administrativo(a) y Financiero(a) o el (la) Subdirector(a) de Servicios Administrativos, cada vez que se reciba una solicitud de mantenimiento puntual realiza la visita de verificación d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ías asigna la solicitud al responsable de gestionarla en el Sistema de Gestión de Servicios. De lo contrario, se registra en el Sistema de Gestión de Servicios. Tipo: Preventivo Implementación: Manual_x000a_- 4Actividad(3) El procedimiento 4233100-PR-379 &quot;Mantenimiento de maquinaria y equipos&quot;. El profesional responsable autorizado por el (la) Subdirector (a) de la Subdirección de Servicios Administrativos o el (la) Director(a) de la Dirección Administrativa y Financiara, cada vez que se reciba una solicitud de intervención, verifica que la solicitud corresponda al mantenimiento de maquinaria y equipos, la cual debe cumplir con los parámetros establecidos. La(s) fuente(s) de información utilizadas es(son) los lineamientos señalados en condiciones generales del procedimiento. En caso de evidenciar observaciones, desviaciones o diferencias, asigna la solicitud en el Sistema de Gestión de Servicios al responsable de gestionarla. De lo contrario, registra la conformidad de la solicitud._x000a_- 5 El procedimiento 2211500-PR-154 &quot;Mantenimiento de las Edificaciones&quot;: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 Tipo: Detectivo Implementación: Manual_x000a_- 6 El procedimiento 2211500-PR-154 &quot;Mantenimiento de las Edificaciones&quot;: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 Tipo: Detectivo Implementación: Manual_x000a_- 7 Actividad (6) El procedimiento 4233100-PR-379 &quot;Mantenimiento de maquinaria y equipos&quot; indica que el profesional responsable autorizado(a)  por el (la) Subdirector (a) de la Subdirección de Servicios Administrativos o el (la) Director(a) de la Dirección Administrativa y Financiara,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_x000a_Nota: El contratista realiza el mantenimiento preventivo o correctivo con el acompañamiento del servidor designado por la sede y genera el reporte de visita técnica de intervención._x000a__x000a_- 8 Actividad (7) El procedimiento 4233100-PR-379 &quot;Mantenimiento de maquinaria y equipos&quot; indica que el profesional responsable autorizado(a) por el (la) Subdirector (a) de la Subdirección de Servicio Administrativos o el (la) Director(a) de la Dirección Administrativa y Financiara,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quedando la solicitud en estado &quot;Resuelto&quot;._x000a_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 Tipo: Correctivo Implementación: Manual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 Tipo: Correctivo Implementación: Manual_x000a_- 3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visa que el personal técnico que ejecuta el contrato corresponda o dependa del contratista que presta el servicio  contratado por la Entidad (Que  no sea personal terceriz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4893567999999998E-2"/>
    <s v="Menor (2)"/>
    <n v="0.33750000000000002"/>
    <s v="Bajo"/>
    <s v="El proceso estima que el riesgo se ubica en una zona baja, debido a que los controles establecidos son los adecuados y la calificación de los criterios es satisfactoria, ubicando el riesgo en la escala de probabilidad muy baja, y ante su materialización, podrían disminuirse los efectos, aplicando las acciones de contingencia."/>
    <s v="Reduci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 Aplicar garantias del cumplimiento del contrato_x000a__x000a__x000a__x000a__x000a__x000a_- Actualizar el riesgo Posibilidad de afectación reputacional por ausencia o retrasos  en los mantenimientos de las edificaciones, maquinaria y equipos de la Entidad, debido a decisiones erróneas o no acertadas en la priorización para su intervención"/>
    <s v="- Subdirección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 Subdirección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 Informe de supervision con presunto incumplimiento_x000a__x000a__x000a__x000a__x000a__x000a_- Riesgo de Posibilidad de afectación reputacional por ausencia o retrasos  en los mantenimientos de las edificaciones, maquinaria y equipos de la Entidad, debido a decisiones erróneas o no acertadas en la priorización para su intervención, actualizado."/>
    <d v="2023-12-07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d v="2024-07-08T00:00:00"/>
    <s v="_x000a_- Establecimiento de controles: "/>
    <s v="Se realiza la actualización del riesgo con las siguientes novedades:_x000a__x000a_- Establecimiento de controles: Actualización de los controles del procedimiento PR -379 Mantenimiento de maquinaria y equpos._x000a__x000a_( Radicado 3-2024-17365 del 08 de julio de 2024)"/>
    <m/>
    <m/>
    <m/>
    <m/>
    <m/>
    <m/>
    <m/>
    <m/>
    <m/>
    <m/>
    <m/>
    <m/>
    <m/>
    <m/>
    <m/>
    <m/>
    <m/>
    <m/>
    <m/>
    <m/>
    <m/>
    <m/>
    <m/>
    <m/>
    <m/>
    <m/>
    <m/>
    <m/>
    <m/>
    <m/>
    <n v="30"/>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Ejecutar tareas del mantenimiento de la infraestructura tecnológica_x000a_COMPONENTE (Productos):  Servicios tecnológicos"/>
    <n v="277"/>
    <s v="EYADP-G170"/>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Operacionales"/>
    <x v="10"/>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s v="-"/>
    <s v="Muy baja (1)"/>
    <n v="0.2"/>
    <s v="Menor (2)"/>
    <s v="Menor (2)"/>
    <s v="Leve (1)"/>
    <s v="Leve (1)"/>
    <s v="Leve (1)"/>
    <s v="Leve (1)"/>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2,1)"/>
    <s v="- 1 El procedimiento Mantenimiento de la infraestructura tecnológica 4204000-PR-104- PC#2 (Aprobar el plan anual de mantenimiento de infraestructura tecnológica) indica que el jefe de la Oficina TIC autorizado por el manual de funciones anualmente  revisa el 4204000-FT-940 Plan anual de mantenimiento  infraestructura tecnológica remitido. La fuente de información es 4204000-FT-940 Plan anual de mantenimiento  infraestructura tecnológica remitido . En caso de evidenciar algún tipo de observación le remitirá al profesional de la Oficina TIC por correo electrónico para que se realice el ajuste, en caso contrario se remitirá respuesta de aprobación de este. Tipo: Detectivo. Implementación Manual._x000a_- 2 El procedimiento Mantenimiento de la infraestructura tecnológica 4204000-PR-104- PC#8 (Realizar seguimiento al Plan Anual de Mantenimiento) indica que el Profesional de la Oficina TIC autorizado por el jefe de la Oficina TIC trimestralmente verifica el cronograma acordado y formatos entregados por el proveedor con las actividades realizadas. La(s) fuente(s) de información utilizadas es (son):  El Formato Mantenimiento preventivo 4204000-FT-259 Mantenimiento preventivo o reporte del proveedor, el Cronograma de mantenimientos acordado (solo para los mantenimientos programados) y el  4204000-FT-940 Plan anual de mantenimiento infraestructura tecnológica.  En caso de evidenciar observaciones en la revisión de las fuentes de información, remite vía correo electrónico las observaciones y/o respectivos ajustes en las actividades que se ejecutan durante los mantenimientos. Si el proveedor no atiende las observaciones y/o respectivos ajustes para tener en cuenta se enviará un oficio  4233300-FT-012 por la Oficina TIC reiterando esta información, generando alarmas tempranas en la ejecución del contrato en el subcomité de autocontrol.En caso contrario se actualiza el 4204000-FT-940 Plan anual de mantenimiento infraestructura tecnológica con la información actualizada de la ejecución.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El mapa de riesgos del proceso de Gestión de Recursos Fisic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4000000000000005E-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moderada. del cuadrante BAJO (1,2)"/>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s v="- Oficina de Tecnologías de la Información y las Comunicaciones_x000a_- Jefe Oficina de Tecnologías de la Información y las Comunicaciones_x000a__x000a__x000a__x000a__x000a__x000a__x000a__x000a_- Oficina de Tecnologí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_x000a__x000a__x000a__x000a__x000a__x000a__x000a_-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actualizado."/>
    <d v="2023-12-07T00:00:00"/>
    <s v="_x000a_Análisis antes de controles_x000a__x000a__x000a_"/>
    <s v="Se ajustó el número de veces que se ejecutó la actividad clave asociada al riesgo, en el periodo de un (1) año."/>
    <d v="2024-04-30T00:00:00"/>
    <s v="Establecimiento de controles_x000a_Evaluación de controles"/>
    <s v="_x000a_se realiza la actualización de controles del riesgo conforme con la actualización del procedimiento Mantenimiento de la infraestructura tecnológica 4204000-PR-104, conforme radicado 3-2024-11400.."/>
    <d v="2024-08-14T00:00:00"/>
    <s v="Identificaicón del riesgo"/>
    <s v="Se realiza la actualización del riesgo con las siguientes novedades:_x000a__x000a_Identificación del riesgo: Se vinculó el riesgo al proyecto de inversión 8110 Fortalecimiento de las Tecnologías de la Información y las Comunicaciones en el Sector Gestión Pública de Bogotá D.C. y se incluyeron los objetivos de Desarrollo Sostenible. _x000a__x000a_ ( Radicado 3-2024-22026 del 14 de agosto de 2024)"/>
    <m/>
    <m/>
    <m/>
    <m/>
    <m/>
    <m/>
    <m/>
    <m/>
    <m/>
    <m/>
    <m/>
    <m/>
    <m/>
    <m/>
    <m/>
    <m/>
    <m/>
    <m/>
    <m/>
    <m/>
    <m/>
    <m/>
    <m/>
    <m/>
    <m/>
    <m/>
    <m/>
    <m/>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_x000a_Fase Proyecto: Actividad (Meta): Realizar el mantenimiento al 100% de las sedes de la Secretaría General de la Alcaldía Mayor de Bogotá."/>
    <n v="295"/>
    <s v="EYADP-G180"/>
    <s v="Posibilidad de afectación reputacional por no brindar adecuadas condiciones de seguridad y accesibilidad en las sedes de la Secretaría General para que funcionarios y colaboradores puedan desarrollar sus actividades y a la ciudadanía para que puedan acceder a un servicio de calidad, debido a que no se cuente con el recurso necesario para realizar las actividades de mantenimientos correctivos y preventivos."/>
    <x v="0"/>
    <s v="Ejecución y administración de procesos"/>
    <x v="9"/>
    <s v="- Insuficiente asignación  de recursos para la atención de los mantenimeintos preventivos y correctivos de infraestructura_x000a_- Intervenciones no previstas surgidas en la prestación del servicio de las sedes de la Secretía General._x000a_- Inoportunidad en la estructuración, gestión y adjudicación de los procesos  contractuales &quot;bienes y servicios&quot; programados en cada vigencia._x000a_- Inadecuada planeación en la priorización de los mantenimientos a ejecutar en las sedes de la Secretaría General._x000a__x000a__x000a__x000a__x000a__x000a_"/>
    <s v="- Actos vándalicos o hechos mal intencionados de terceros que atentan contra la infraestructura de las sedes de la Secretaría General, e iniciden en la seguridad de las mismas._x000a_- Fenómenos naturales de gran intensidad que afectan la seguridad de la ciudadanía._x000a_- Generación o cambios en normativas vigentes que afectan el presupuesto asignado_x000a__x000a__x000a__x000a__x000a__x000a__x000a_"/>
    <s v="- Rezago en los mantenimientos preventivos que se deben ejecutar en las sedes de la Secretría General._x000a_- Sobrecosto en las actividades de mantenimientos correctivos por ausencia de los preventivos_x000a_- El incumplimiento  de las actividades (metas) asociadas a cada proceso contractual._x000a_- Debilidad y desequilibrio en la calidad de la prestación de servicio en las sedes de la Secretaría Genera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Alta (4)"/>
    <n v="0.8"/>
    <s v="-"/>
    <s v="-"/>
    <s v="-"/>
    <s v="-"/>
    <s v="-"/>
    <s v="-"/>
    <s v="Moderado (3)"/>
    <n v="0.6"/>
    <s v="Alto"/>
    <s v="Probabilidad Alta porque hemos recibido solicitudes de entes de control frente a condiciones de seguiridad y accesibilidad  y un impacto moderado por posibles reclamaciones o quejas de los usuarios que podrían implicar una denuncia ante los entes reguladores."/>
    <s v="- 1 El Profesional delegado autorizado(a) por El(la) Director(a) Administrativo(a) y Financiero(a) y/o Subdirector(a) de Servicios Administrativos, trimestralmente realiza el seguimiento pertinente de la estructuración, radicación y ejecución de los procesos contractuales en materia de infraestructura. La(s) fuente(s) de información utilizadas es(son) el Plan anual de adquisiciones.  En caso de evidenciar observaciones, desviaciones o diferencias, se realizan los ajustes necesarios en el Plan anual de adquisiciones con su debida justificación, la cual es remitida a la Subsecretaría Corporativa por medio de correo, ó memorando electrónico u oficio (según sea el caso), cuando se requiera se convoca a reunión dejando evidencia de la misma. De lo contrario, dependiendo la etapa en la que se encuentre la actividad se realiza la radicación del proceso en la Dirección de Contratación, o resolución de adjudicación o liquidación del contrato._x000a_- 2 El procedimiento 2211500-PR-154 &quot;Mantenimiento de las Edificaciones&quot;: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13100-FT-1193 de cada sede, la criticidad técnica y los compromisos misionales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_x000a__x000a__x000a__x000a__x000a__x000a__x000a__x000a__x000a__x000a__x000a__x000a__x000a__x000a__x000a__x000a__x000a__x000a_"/>
    <s v="- Sin documentar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 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600000000000002"/>
    <s v="Menor (2)"/>
    <n v="0.33749999999999997"/>
    <s v="Moderado"/>
    <s v="El riesgo se ubica en zona moderada,  teniendo en cuenta que existe una alta posibilidad  que suceda y que puede interrrumpir las actividades del proyecto, por lo anterior se deben formular acciones para mitigar su ocurrencia."/>
    <s v="Reducir"/>
    <s v="- Realizar seguimiento a la atención de los mantenimientos preventivos o correctivos atendidos en cuestión de seguridad y accesibilidad a las sedes de la Secretaría General de la Alcaldía Mayor de Bogotá D.C._x000a__x000a__x000a__x000a__x000a__x000a__x000a__x000a__x000a__x000a__x000a__x000a__x000a__x000a__x000a__x000a__x000a__x000a__x000a_"/>
    <s v="- Dirección Administrativa y Financiera._x000a__x000a__x000a__x000a__x000a__x000a__x000a__x000a__x000a__x000a__x000a__x000a__x000a__x000a__x000a__x000a__x000a__x000a__x000a_"/>
    <s v="- Reporte mensual generado de los mantenimientos, orientados al tema de seguridad y accesibilidad._x000a__x000a__x000a__x000a__x000a__x000a__x000a__x000a__x000a__x000a__x000a__x000a__x000a__x000a__x000a__x000a__x000a__x000a__x000a_"/>
    <s v="-"/>
    <s v="30/09/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riesgo materializado de Posibilidad de afectación reputacional por no brindar adecuadas condiciones de seguridad y accesibilidad en las sedes de la Secretaría General para que funcionarios y colaboradores puedan desarrollar sus actividades y a la ciudadanía para que puedan acceder a un servicio de calidad, debido a que no se cuente con el recurso necesario para realizar las actividades de mantenimientos correctivos y preventivos. en el informe de monitoreo a la Oficina Asesora de Planeación._x000a_- Realizar reunión con las dependencias implicadas para reportar la materialización del riesgo y priorizar mantenimientos_x000a__x000a__x000a__x000a__x000a__x000a__x000a__x000a_- Actualizar el riesgo Posibilidad de afectación reputacional por no brindar adecuadas condiciones de seguridad y accesibilidad en las sedes de la Secretaría General para que funcionarios y colaboradores puedan desarrollar sus actividades y a la ciudadanía para que puedan acceder a un servicio de calidad, debido a que no se cuente con el recurso necesario para realizar las actividades de mantenimientos correctivos y preventivos."/>
    <s v="- Dirección Administrativa y Financiera_x000a_- Dirección Administrativa Financiera_x000a__x000a__x000a__x000a__x000a__x000a__x000a__x000a_- Dirección Administrativa y Financiera"/>
    <s v="- Reporte de monitoreo indicando la materialización del riesgo de Posibilidad de afectación reputacional por no brindar adecuadas condiciones de seguridad y accesibilidad en las sedes de la Secretaría General para que funcionarios y colaboradores puedan desarrollar sus actividades y a la ciudadanía para que puedan acceder a un servicio de calidad, debido a que no se cuente con el recurso necesario para realizar las actividades de mantenimientos correctivos y preventivos._x000a_- Acta de evidencia de reunión que contenga la información del reporte y priorización de los mantenimientos._x000a__x000a__x000a__x000a__x000a__x000a__x000a__x000a_- Riesgo de Posibilidad de afectación reputacional por no brindar adecuadas condiciones de seguridad y accesibilidad en las sedes de la Secretaría General para que funcionarios y colaboradores puedan desarrollar sus actividades y a la ciudadanía para que puedan acceder a un servicio de calidad, debido a que no se cuente con el recurso necesario para realizar las actividades de mantenimientos correctivos y preventivos., actualizado."/>
    <d v="2024-07-04T00:00:00"/>
    <s v="Identificación del riesgo_x000a__x000a__x000a__x000a_"/>
    <s v="Se identifica el riesgo en el marco del proyecto 8098: Optimización de la gestión integral de la Secretaría General de la alcaldía Mayor de Bogotá D.C."/>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Manejar y controlar los recursos de la caja menor"/>
    <n v="218"/>
    <s v=" FI-C40"/>
    <s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x v="1"/>
    <s v="Fraude interno"/>
    <x v="15"/>
    <s v="- Manipulación de la caja menor por personal no autorizado._x000a_- Falta de integridad del funcionario encargado del manejo de caja menor._x000a_- Intereses personales._x000a_- Abuso de poder._x000a_- Incumplimiento del Manual para el manejo y control de cajas menores_x000a__x000a__x000a__x000a__x000a_"/>
    <s v="- Falsedad en los documentos aportados para la legalización del gasto._x000a_- Presiones o exigencias irregulares por parte de terceros_x000a__x000a__x000a__x000a__x000a__x000a__x000a__x000a_"/>
    <s v="- Detrimento patrimonial._x000a_- Investigaciones disciplinarias, fiscales y/o penales._x000a_- Pérdida de credibilidad y desconfianza en el proceso._x000a_- Afectación de la póliza de manejo._x000a_- Enriquecimiento ilícito de contratistas y/o servidores púbic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Leve (1)"/>
    <s v="Mayor (4)"/>
    <s v="Mayor (4)"/>
    <s v="Menor (2)"/>
    <s v="Menor (2)"/>
    <s v="Leve (1)"/>
    <s v="Mayor (4)"/>
    <n v="0.8"/>
    <s v="Alto"/>
    <s v="Se determina la probabilidad (Muy baja 1)  teniendo en cuenta que no se he presentado en los últimos cuatro años. El impacto (Mayor 4) obedece a la afectación de la imagen y las sanciones por entes de control que se puedan generar la posibilidad de la materialización del riesgo."/>
    <s v="-  1 El procedimiento 4233100-PR-382 “Manejo de Caja Menor&quot;&quot; (Act 6 ):  indica que el Profesional encargado(a) del manejo operativo de la caja menor, autorizado(a) por el Delegado (a) por el(la) Ordenador(a) del gasto para el manejo de la caja menor, cada vez que se reciba una solicitud de compra de bien o servicio por caja menor verifica que la solicitud cumpla con el carácter de imprevistos, urgentes, imprescindibles, inaplazables y necesarios; así como también que se cuente con el rubro en la constitución de la caja menor. La(s) fuente(s) de información utilizadas es(son) el Manual para el Manejo y Control de Cajas Menores y la Resolución de constitución de caja menor. En caso de evidenciar observaciones, desviaciones o diferencias, el (la) Profesional encargado(a) del manejo operativo de la caja menor, da respuesta a través de correo electrónico rechazando la solicitud, con la explicación respectiva. De lo contrario, da respuesta a través de correo electrónico, aprobando el uso de caja menor para la compra del bien o servicio. Tipo: Preventivo Implementación: Manual_x000a_- 2 El procedimiento 4233100-PR-382 “Manejo de Caja Menor&quot;&quot; (Act 11): indica que el Profesional encargado(a) del manejo operativo de la caja menor, autorizado(a) por el Delegado (a) por el(la) Ordenador(a) del gasto para el manejo de la caja menor, cada vez que se recibe la documentación requerida para la legalización de la adquisición del bien o servicio por caja menor revisa que: • Los documentos necesarios para la legalización se encuentren completos, estén debidamente diligenciados y sin tachones o enmendaduras. • El valor de la factura o documento soporte corresponda con la cotización seleccionada, para el caso de solicitudes que superen el 60% de un SMMLV. • La factura o documento soporte cumpla con las especificaciones establecidas por la Ley. • Para aquellos casos que no aplica factura de compra conforme a la normatividad vigente, que el(la) Subdirector(a) de Servicios Administrativos haya aprobado el documento soporte. • En el caso de que la adquisición realizada sea de un bien, que se encuentre adjunto, diligenciado y firmado el Comprobante de Ingreso de elementos de Consumo 4233100 FT-420.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que realice los ajustes necesarios. De lo contrario, legaliza la adquisición del bien o servicio, quedando como evidencia el registro de Legalización de compra por caja menor 4233100-FT-324.  Tipo: Preventivo Implementación: Manual_x000a_- 3 El procedimiento 4233100-PR-382 “Manejo de Caja Menor&quot; (Act 13): indica que el Delegado (a) por el(la) Ordenador(a) del gasto para el manejo de la caja menor y el(la) Subdirector(a) Financiero(a), autorizado(a) por el Decreto 140 de 2021, cada vez que se proyecte una Resolución de reembolso de la caja menor revisan la Resolución y los soportes, teniendo en cuenta lo estipulado en el Manual para el Manejo y Control de Cajas Menor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el(a) Delegado(a) por el(a) Ordenador(a) del gasto para el manejo de la caja menor aprueba la Resolución, quedando como evidencia la Resolución de reembolso de la caja menor, firmada.  Tipo: Detectivo Implementación: Manual_x000a_-  4 El procedimiento 4233100-PR-382 “Manejo de Caja Menor&quot; (Act 15): indica que el Profesional encargado(a) del manejo operativo de la caja menor, autorizado(a) por el Delegado (a) por el(la) Ordenador(a) del gasto para el manejo de la caja menor, dentro de los primeros diez días hábiles de cada mes realiza la conciliación bancaria, revisando que coincidan los saldos y movimientos del extracto del mes vencido expedido por el banco y con los del Libro de bancos 4233100-FT- 1096. La(s) fuente(s) de información utilizadas es(son) el extracto bancario, el libro de bancos y conciliaciones bancarias de meses anteriores. En caso de evidenciar observaciones, desviaciones o diferencias, solicita a través de correo electrónico la aclaración de inconsistencias al Banco. De lo contrario, se registra el resultado en el formato Conciliación bancaria 4233100-FT-731. Tipo: Detectivo Implementación: Manual_x000a_- 5 El procedimiento 4233100-PR-382 “Manejo de Caja Menor&quot; (Act 16): indica que el (la) Profesional de la Oficina de Control Interno y/o el (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conforme a lo dispuesto en el Manual para el manejo y control de cajas menores. La(s) fuente(s) de información utilizadas es(son) el Manual para el Manejo y Control de Cajas Menores y la Resolución de constitución de caja menor. En caso de evidenciar observaciones, desviaciones o diferencias, las registran en el formato Arqueo de caja menor 4233100-FT-320 y se comunican a la subdirección de servicios administrativos a través correo o memorando electrónico 4233300-FT-011. De lo contrario, se registra la conformidad de los resultados en el formato Arqueo de caja menor 4233100-FT-320.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 Tipo: Correctivo Implementación: Manual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Se determina la probabilidad (Muy baja (1)) ya que las actividades de control preventivas son fuertes y mitigan la mayoría de las causas. El riesgo no disminuye el impacto."/>
    <s v="Reducir"/>
    <s v="- Realizar una campaña de comunicación interna enfocada en las solicitudes que se pueden atender con los recursos de la caja menor_x000a__x000a__x000a__x000a__x000a__x000a__x000a__x000a__x000a__x000a__x000a__x000a__x000a__x000a__x000a__x000a__x000a__x000a__x000a_"/>
    <s v="- Profesionales Subdirección de Servicios Administrativos_x000a__x000a__x000a__x000a__x000a__x000a__x000a__x000a__x000a__x000a__x000a__x000a__x000a__x000a__x000a__x000a__x000a__x000a__x000a_"/>
    <s v="_x000a__x000a__x000a__x000a__x000a__x000a_PA240-028"/>
    <s v="_x000a__x000a__x000a__x000a__x000a__x000a_942"/>
    <s v="01/04/2024_x000a__x000a__x000a__x000a__x000a__x000a__x000a__x000a__x000a__x000a__x000a__x000a__x000a__x000a__x000a__x000a__x000a__x000a__x000a_"/>
    <s v="31/10/2024_x000a__x000a__x000a__x000a__x000a__x000a__x000a__x000a__x000a__x000a__x000a__x000a__x000a__x000a__x000a__x000a__x000a__x000a__x000a_"/>
    <s v="-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riesgo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s v="- Subdirección de Servicios Administrativos_x000a_- Subdirector(a) de Servicios Administrativos._x000a_- Subdirector Servicios Administrativos_x000a__x000a__x000a__x000a__x000a__x000a__x000a_- Subdirección de Servicios Administrativos"/>
    <s v="-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_x000a_- Comunicación oficial de traslado a la Oficina de Control Interno Disciplinario._x000a_- Comunicación oficial de informe de los hechos al corredor de seguros._x000a__x000a__x000a__x000a__x000a__x000a__x000a_- Riesg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ctualizado."/>
    <d v="2023-12-04T00:00:00"/>
    <s v="_x000a__x000a__x000a__x000a_Tratamiento del riesgo"/>
    <s v="Se incluye acción de tratamiento para el riesgo."/>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270"/>
    <s v="EYADP-G165"/>
    <s v="Posibilidad de afectación reputacional por pérdida de credibilidad en la atención a las solicitudes de servicios administrativos, debido a errores (fallas o deficiencias) en la prestación de servicios administrativos."/>
    <x v="0"/>
    <s v="Ejecución y administración de procesos"/>
    <x v="15"/>
    <s v="- Dificultades en el  seguimiento  frente al estado de avance de los contratos, suscritos y en ejecución, pertenecientes al proceso._x000a_- Falta de actualización de algunos sistemas (interfaz, accesibilidad, disponibilidad) que interactúan con los procesos._x000a_- Alta rotación de personal y dificultades en la transferencia de conocimiento entre los servidores y/o contratistas que participan en el proceso, en virtud de vinculación, retiro o reasignación de roles._x000a_- Debilidades en la articulación y comunicación en la operación de las actividades que se gestionan al interior  del proceso._x000a_- Falta de articulación de la Gestión Documental con las áreas que impactan el proceso._x000a__x000a__x000a__x000a__x000a_"/>
    <s v="- Cambios en las plataformas tecnológicas, fallas en software, hardware e infraestructura externa o ataques informáticos generando  pérdidas de información._x000a_- Riesgos de daño a la infraestructura física de la entidad por situaciones de orden público y/o desastres naturales, que afectan la continuidad de prestación de servicios de la entidad.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Leve (1)"/>
    <s v="Moderado (3)"/>
    <s v="Menor (2)"/>
    <s v="Menor (2)"/>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indica que el Auxiliar administrativo o Profesional de la Subdirección de Servicios Administrativos, autorizado(a) por el (la) Subdirector(a) de Servicios Administrativos, cada vez que le es asignado un servicio administrativo (caso) a través del Sistema de Gestión de Servicios, verifica que la solicitud cumpla con los parámetros establecidos en condiciones generales y establece el nivel de prioridad dependiendo del impacto y/o urgencia. La(s) fuente(s) de información utilizadas es(son) el sistema de gestión de servicios. En caso de evidenciar observaciones, desviaciones o diferencias, el auxiliar administrativo o profesional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o por criterios de responsabilidad y austeridad en el gasto, lo registra como “No resuelto” en el campo “Solución – Tipo de solución”, detallando la correspondiente justificación y finaliza el procedimiento. De lo contrario, registra la conformidad de la solicitud. Tipo: Preventivo Implementación: Manual_x000a_- 2 El procedimiento 2211500-PR-153 &quot;Prestación de servicios administrativos&quot; indica que el Profesional de la Subdirección de Servicios Administrativos, autorizado(a) por el (la) Subdirector(a) de Servicios Administrativos, mensualmente verifica en el Sistema de Gestión de Servicios aquellos de la categoría “Administrativas” que durante el periodo de análisis estén registrados como “Resueltos” en el campo “Solución – Tipo de solución” y envía a cada usuario mediante correo electrónico, el link del cuestionario Google Forms que contiene la encuesta de satisfacción, conforme lo previsto en la ficha técnica de la encuesta. La(s) fuente(s) de información utilizadas es(son) el sistema de gestión de servicios y correo electrónico. En caso de evidenciar observaciones, desviaciones o diferencias, evidenciados en encuestas de servicios calificados en niveles no satisfactorios y/u observaciones respecto de su prestación, el profesional efectúa retroalimentación con los responsables de cada categoría para su análisis, mejoramiento continuo y de ser necesario, sea reabierta la solicitud para realizar su atención. De lo contrario, cierra la solicitud. Tipo: Detectivo Implementación: Manual_x000a_- 3 El procedimiento 2211500-PR-152 &quot;Administración del parque automotor&quot;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 Tipo: Preventivo Implementación: Manual_x000a_- 4 El procedimiento 2211500-PR-152 &quot;Administración del parque automotor&quot;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 Tipo: Correctivo Implementación: Manual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 Tipo: Correctivo Implementación: Manual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4111999999999997"/>
    <s v="Menor (2)"/>
    <n v="0.25312499999999999"/>
    <s v="Bajo"/>
    <s v="Se determina la probabilidad (Muy baja 1) ya que las actividades de control preventivas son fuertes y mitigan la mayoría de las causas. El impacto  (2 menor) ya que las actividades de control cubren los efectos más significa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_x000a__x000a__x000a__x000a__x000a__x000a_- Actualizar el riesgo Posibilidad de afectación reputacional por pérdida de credibilidad en la atención a las solicitudes de servicios administrativos, debido a errores (fallas o deficiencias) en la prestación de servicios administrativos."/>
    <s v="- Subdirección de Servicios Administrativos_x000a_- Profesional o Auxiliar administrativo de la Subdirección de Servicios Administrativos_x000a_- Profesional o Auxiliar administrativo de la Subdirección de Servicios Administrativos_x000a__x000a__x000a__x000a__x000a__x000a__x000a_- Subdirección de Servicios Administrativos"/>
    <s v="-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_x000a_- Servicio prestado_x000a_- Correo o memorando electrónico con el reporte_x000a__x000a__x000a__x000a__x000a__x000a__x000a_- Riesgo de Posibilidad de afectación reputacional por pérdida de credibilidad en la atención a las solicitudes de servicios administrativos, debido a errores (fallas o deficiencias) en la prestación de servicios administrativos., actualizado."/>
    <d v="2023-12-04T00:00:00"/>
    <s v="_x000a_Análisis antes de controles_x000a__x000a__x000a_Tratamiento del riesgo"/>
    <s v="Se elimina PC 3 correspondiente a la encuesta de satisfacción dado que no se realiza. _x000a_Se elimina la acción de contingencia asociada a la encuesta."/>
    <d v="2024-05-06T00:00:00"/>
    <s v="_x000a_- Establecimiento de controles: _x000a_- Evaluación de Controles: "/>
    <s v="Se realiza la modificación del riesgo con las siguientes novedades:_x000a_-Análisis del riesgo: Se ajusta la calificación de la probabilidad y las perspectivas de impacto._x000a_- Establecimiento de controles: Se ajustan los controles preventivos y detectivos, se incorporan los controles definidos en el procedimiento Prestación de Servicios Administrativos (4233100-PR-153)._x000a_- Evaluación de Controles: Se realiza la evaluación de controles conforme con el mapa de riesgos remitido."/>
    <d v="2024-09-05T00:00:00"/>
    <s v="_x000a__x000a_Establecimiento de controles_x000a_Evaluación de controles_x000a_"/>
    <s v="_x000a_Se elimina PC 5 correspondiente al punto de control del préstamo de espacios por eliminación del procedimiento 4233100-PR-363 Préstamo de espaciós._x000a__x000a_(Radicado: 3-2024-24646 del 5 de septiembre de 2024.)_x000a_"/>
    <m/>
    <m/>
    <m/>
    <m/>
    <m/>
    <m/>
    <m/>
    <m/>
    <m/>
    <m/>
    <m/>
    <m/>
    <m/>
    <m/>
    <m/>
    <m/>
    <m/>
    <m/>
    <m/>
    <m/>
    <m/>
    <m/>
    <m/>
    <m/>
    <m/>
    <m/>
    <m/>
    <n v="27"/>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
    <n v="220"/>
    <s v="_x0009_FI-C041"/>
    <s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x v="1"/>
    <s v="Fraude interno"/>
    <x v="16"/>
    <s v="-  Debilidades en la articulación y comunicación en la operación de las actividades que se gestionan al interior  del proceso._x000a_- Alta rotación de personal y dificultades en la transferencia de conocimiento entre los servidores y/o contratistas que participan en el proceso, en virtud de vinculación, retiro o reasignación de roles._x000a__x000a__x000a__x000a__x000a__x000a__x000a__x000a_"/>
    <s v="- Cambios de estructura organizacional que afecten el desempeño del proceso de gestión documental._x000a_- Constante actualización de directrices y normas  Nacionales y Distritales aplicables al proceso._x000a_- Altos costos de la tecnología.  _x000a__x000a__x000a__x000a__x000a__x000a__x000a_"/>
    <s v="- Perdida de credibilidad del proceso y de la entidad_x000a_- Uso indebido e inadecuado de información de la Secretaria General_x000a_- Sanciones disciplinarias fiscales y penales_x000a_- Perdida de información de la entidad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Leve (1)"/>
    <s v="Leve (1)"/>
    <s v="Leve (1)"/>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Preventivo Implementación: Manual_x000a_- 2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 del proceso Gestión de Servicios Administrativos y Tecnológicos indica que el responsable del archivo de gestión o del archivo central, autorizado(a) por el (la) Subdirector(a) de Gestión Documental, cada vez que se identifique la materialización del riesgo reporta al (la) Subdirector(a) de Gestión Documental para que se tomen las medidas pertinentes. Tipo: Correctivo Implementación: Manual_x000a_- 2 El mapa de riesgo del proceso Gestión de Servicios Administrativos y Tecnológicos indica que el (la) Subdirector(a) de Gestión Documental, autorizado(a) por el Director (a) administrativo y financiero, cada vez que se identifique la materialización del riesgo reporta a la Oficina de Control Interno Disciplinario, para que se inicie el respectivo proceso al funcionario implicado. Tipo: Correctivo Implementación: Manual_x000a_- 3 El mapa de riesgo del proceso Gestión de Servicios Administrativos y Tecnológicos indica que el (la) Subdirector(a) de Gestión Documental , autorizado(a) por el Director (a) administrativo y financiero, cada vez que se identifique la materialización del riesgo notifica a la instancia o autoridad competente para que se tomen las medidas pertinent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Realizar sensibilización cuatrimestral sobre el manejo y custodia de los documentos conforme a los lineamientos establecidos en el proceso._x000a__x000a__x000a__x000a__x000a__x000a__x000a__x000a__x000a__x000a__x000a__x000a__x000a__x000a__x000a__x000a__x000a__x000a__x000a_"/>
    <s v="- Subdirector(a) de Gestión Documental_x000a__x000a__x000a__x000a__x000a__x000a__x000a__x000a__x000a__x000a__x000a__x000a__x000a__x000a__x000a__x000a__x000a__x000a__x000a_"/>
    <s v="_x000a__x000a__x000a__x000a__x000a__x000a_PA240-035"/>
    <s v="_x000a__x000a__x000a__x000a__x000a__x000a_950"/>
    <s v="01/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al Subdirector de Gestión Documental para que se tomen las medidas pertinentes._x000a_- Reportar a la Oficina de Control Interno Disciplinario, para que se inicie el respectivo proceso al funcionario implicado._x000a_- Notificar a la instancia o autoridad competente para que se tomen las medidas pertinentes._x000a_- Actualizar el mapa de riesgos Gestión de Servicios Administrativos y Tecnológicos_x000a__x000a__x000a__x000a_- Actualizar el riesgo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s v="- Subdirección de Gestión Documental_x000a_- Subdirector(a) de Gestión Documental_x000a_- Subdirector(a) de Gestión Documental_x000a_- Subdirector(a) de Gestión Documental_x000a_- Subdirector(a) de Gestión Documental_x000a_- Subdirector(a) de Gestión Documental_x000a__x000a__x000a__x000a_- Subdirección de Gestión Documental"/>
    <s v="-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_x000a_- Reporte de monitoreo indicando la materialización del riesgo de Posibilidad de afectación reputacional por inconsistencias en los planes o instrumentos archivísticos, debido a debido a errores (fallas o deficiencias) en la aplicación de los lineamientos  para su implementación o actualización _x000a__x000a_- Instrumento actualizado TRD_x000a_- Memorando  de reporte a la Oficina de Control Interno_x000a_- Notificación a la autoridad competente_x000a_- Mapa de riesgos_x000a__x000a__x000a__x000a_- Riesg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ctualizado."/>
    <d v="2023-12-04T00:00:00"/>
    <s v="Identificación del riesgo_x000a_Análisis antes de controles_x000a__x000a__x000a_Tratamiento del riesgo"/>
    <s v="Se ajustaron las causas internas y se agrego una acción de tratamiento para la vigencia 2024_x000a_Se ajustó los centros de costo de los documentos asociados a las actividades de control del riesgo_x000a_Se incluye acción de tratamiento para el riesgo."/>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
    <n v="271"/>
    <s v="EYADP-G166"/>
    <s v="Posibilidad de afectación reputacional por incumplimiento en la entrega de comunicaciones oficiales y trámite de actos administrativos, debido a errores (fallas o deficiencias) en la gestión, trámite y/o expedición de los mismos"/>
    <x v="0"/>
    <s v="Ejecución y administración de procesos"/>
    <x v="16"/>
    <s v="- Falta de actualización de algunos sistemas (interfaz, accesibilidad, disponibilidad) que interactúan con los procesos._x000a__x000a__x000a__x000a__x000a__x000a__x000a__x000a__x000a_"/>
    <s v="- Incumplimiento de los tiempos de entrega por parte del prestador de servicio postal._x000a__x000a__x000a__x000a__x000a__x000a__x000a__x000a__x000a_"/>
    <s v="- Incumplimiento de las funciones o legal por vencimiento de términos en la entrega de comunicaciones oficiales._x000a_- Reprocesos en la entrega de comunicaciones al usuario final._x000a_- Presentación de peticiones de la ciudadanía y demás partes interesadas o grupos d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Menor (2)"/>
    <s v="Menor (2)"/>
    <s v="Leve (1)"/>
    <s v="Leve (1)"/>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comunicaciones oficiales 4233300-PR-049 (Act. 4): indica que Operador del sistema, autorizado(a) por el(la) Subdirector(a) de Gestión Documental, cada vez que reciba una comunicación verifica los documentos de entrada de la ventanilla física con los siguientes criterios: Que la imagen corresponda al número de radicado. La cantidad de imagen digitalizada que corresponda a los parámetros establecidos en esta actividad tomando una muestra de al menos el 10% de las comunicaciones radicadas para su revisión. La(s) fuente(s) de información utilizadas es(son) los lineamientos del aplicativo SIG y el listado del personal directivo y las dependencias. En caso de evidenciar observaciones, desviaciones o diferencias, solicita los ajustes correspondientes en el aplicativo, mediante correo electrónico. De lo contrario, continua con la verificación de las imágenes digitalizadas, a través del aplicativo SIGA. Tipo: Preventivo Implementación: Manual_x000a_- 2 El procedimiento Gestión y trámite de comunicaciones oficiales 4233300-PR-049 (Act. 5): indica que Coordinador Centro de Correspondencia, autorizado(a) por el(la) Subdirector(a) de Gestión Documental,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 Tipo: Preventivo Implementación: Manual_x000a_- 3 El procedimiento Gestión y trámite de actos administrativos 4233300-PR-049 (act 1) indica que el Profesional Universitario y/o Auxiliar Administrativo, autorizado(a) por el (la) Subdirector(a) de Gestión Documental,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De lo contrario, deja como evidencia de la verificación realizada el formato Control de entrega y recibo de actos administrativos (4233300-FT-559).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Identifica la inconsistencia presentada, devuelve el documento en físico o electrónico a la dependencia productora para su respectivo ajuste, ya sea en físico o por el aplicativo definido para tal fin, se da alcance a la comunicación correspondiente. Tipo: Correctivo Implementación: Manual_x000a_- 2 El mapa de riesgo del proceso Gestión de Servicios Administrativos y Tecnológicos indica que Subdirector(a) de Gestión Documental, autorizado(a) por el Director (a) administrativo y financiero, cada vez que se identifique la materialización del riesgo reporta la incidencia a la mesa de ayuda de la OTIC si la falla es técnica, para que se realice el respectivo soporte funcional y se realice el ajuste para contar con el sistema con operación normal dando alcance a la comunicación correspondiente.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ntrega de comunicaciones oficiales y trá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B262_x000a_- Actualizar El mapa de riesgos Gestión de Servicios Administrativos y Tecnológicos_x000a__x000a__x000a__x000a__x000a__x000a_- Actualizar el riesgo Posibilidad de afectación reputacional por incumplimiento en la entrega de comunicaciones oficiales y trámite de actos administrativos, debido a errores (fallas o deficiencias) en la gestión, trámite y/o expedición de los mismos"/>
    <s v="- Subdirección de Gestión Documental_x000a_- Subdirección de Gestión Documental_x000a_- Subdirección de Gestión Documental_x000a_- Subdirección de Servicios Administrativos, Oficina de Tecnología de la Información y las Telecomunicaciones y la Subdirección de  Gestión Documental_x000a__x000a__x000a__x000a__x000a__x000a_- Subdirección de Gestión Documental"/>
    <s v="- Reporte de monitoreo indicando la materialización del riesgo de Posibilidad de afectación reputacional por incumplimiento en la entrega de comunicaciones oficiales y trámite de actos administrativos, debido a errores (fallas o deficiencias) en la gestión, trámite y/o expedición de los mismos_x000a_- Formato de devolución de correspondencia 2211600-FT-262 o correo Fuera de Servicio aplicativo SIGA según corresponda_x000a__x000a_- Correo electrónico reportando la incidencia a la mesa de ayuda_x000a_- Mapa de riesgo  Gestión de Servicios Administrativos y Tecnológicos, actualizado._x000a__x000a__x000a__x000a__x000a__x000a_- Riesgo de Posibilidad de afectación reputacional por incumplimiento en la entrega de comunicaciones oficiales y trámite de actos administrativos, debido a errores (fallas o deficiencias) en la gestión, trámite y/o expedición de los mismos, actualizado."/>
    <d v="2023-12-04T00:00:00"/>
    <s v="_x000a_Análisis antes de controles_x000a__x000a__x000a_"/>
    <s v="Se ajusta los centros de costo de los documentos asociados a las actividades de control del riesgo"/>
    <d v="2024-07-03T00:00:00"/>
    <s v=" Identificación del riesgo"/>
    <s v="Se realiza la actualización del riesgo con las siguientes novedades:_x000a__x000a_-  Identificación del riesgo: Se incluye lo relacionado con la asociación al proyecto de inversión 8098: Optimización de la gestión integral de la secretaría General de la alcaldía Mayor de Bogotá D.C.”_x000a__x000a_(Radicado: 3-2024-16967 del 3 de julio de 2024.)"/>
    <m/>
    <m/>
    <m/>
    <m/>
    <m/>
    <m/>
    <m/>
    <m/>
    <m/>
    <m/>
    <m/>
    <m/>
    <m/>
    <m/>
    <m/>
    <m/>
    <m/>
    <m/>
    <m/>
    <m/>
    <m/>
    <m/>
    <m/>
    <m/>
    <m/>
    <m/>
    <m/>
    <m/>
    <m/>
    <m/>
    <n v="30"/>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n v="272"/>
    <s v="_x0009_EYADP-G167"/>
    <s v="Posibilidad de afectación reputacional por inconsistencias en los planes o instrumentos archivísticos, debido a errores (fallas o deficiencias) en la aplicación de los lineamientos  para su implementación o actualización."/>
    <x v="0"/>
    <s v="Ejecución y administración de procesos"/>
    <x v="16"/>
    <s v="- Falta de actualización de algunos sistemas (interfaz, accesibilidad, disponibilidad) que interactúan con los procesos._x000a_- Falta de Coherencia entre lo documentado en los procesos y la ejecución._x000a__x000a__x000a__x000a__x000a__x000a__x000a__x000a_"/>
    <s v="- Cambios de estructura organizacional que afecten el desempeño del proceso de gestión documental._x000a_- Altos costos de la tecnología.  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 Sanciones por parte de cualquier ente de control o regulador.                                                                                                                                                                                                                                                            _x000a_- No disponibilidad de documentos.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300-PR-376  (Act. 3): indica que el auxiliar administrativo, autorizado(a) por el (la) Subdirector(a) de Gestión Documental,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4211000-FT-449). Tipo: Preventivo Implementación: Manual_x000a_- 2 El procedimiento Gestión y trámite transferencias documentales 4233300-PR-376 (Act. 5): indica que el auxiliar administrativo y/o Técnico operativo del Archivo Central , autorizado(a) por el (la) Subdirector (a) de Gestión Documental,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300-FT-1180). Tipo: Detectivo Implementación: Manual_x000a_- 3 EL procedimiento Actualización de Tablas de Retención Documental 4233300-PR-048 (Act.2) indica que el profesional de la Subdirección de Gestión Documental, autorizado(a) por El(a) Subdirector(a) de Gestión Documental, cada vez que se solicite actualización de Tabla de Retención Documental Verifica si la modificación solicitada afecta la producción documental y por tanto es procedente la actualización.. La(s) fuente(s) de información utilizadas es(son) la Tabla de retención documental TRD. En caso de evidenciar observaciones, desviaciones o diferencias, remite memorando indicando que no procede la actualización de la TRD. De lo contrario, da respuesta a la solicitud de actualización mediante Memorando (4233300-FT-01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solicita a la dependencia realizar la transferencia documental. Tipo: Correctivo Implementación: Manual_x000a_- 2 El mapa de riesgo del proceso Gestión de Servicios Administrativos y Tecnológicos indica que Subdirector(a) de Gestión Documental, autorizado(a) por el Director (a) administrativo y financiero, cada vez que se identifique la materialización del riesgo ajusta el cronograma de transferencias documentales. Tipo: Correctivo Implementación: Manual_x000a_- 3 El mapa de riesgo del proceso Gestión de Servicios Administrativos y Tecnológicos indica que Subdirector(a) de Gestión Documental, autorizado(a) por el Director (a) administrativo y financiero, cada vez que se identifique la materialización del riesgo realiza el respectivo ajuste en el instrumento archivístic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sistencias en los planes o instrumentos archivísticos, debido a errores (fallas o deficiencias) en la aplicación de los lineamientos  para su implementación o actualización. en el informe de monitoreo a la Oficina Asesora de Planeación._x000a_- Realizar el respectivo ajuste en el instrumento archivístico._x000a_- Solicitar a la dependencia realizar la transferencia documental._x000a__x000a_- Ajustar el cronograma de transferencias documentales._x000a__x000a__x000a__x000a__x000a__x000a_- Actualizar el riesgo Posibilidad de afectación reputacional por inconsistencias en los planes o instrumentos archivísticos, debido a errores (fallas o deficiencias) en la aplicación de los lineamientos  para su implementación o actualización."/>
    <s v="- Subdirección de Gestión Documental_x000a_-  Subdirector(a) de Gestión Documental_x000a_-  Subdirector(a) de Gestión Documental_x000a_-  Subdirector(a) de Gestión Documental_x000a__x000a__x000a__x000a__x000a__x000a_- Subdirección de Gestión Documental"/>
    <s v="- Reporte de monitoreo indicando la materialización del riesgo de Posibilidad de afectación reputacional por inconsistencias en los planes o instrumentos archivísticos, debido a errores (fallas o deficiencias) en la aplicación de los lineamientos  para su implementación o actualización._x000a_- Instrumento ajustado (TRD)_x000a__x000a_- Memorando de solicitud de Transferencia documental_x000a__x000a_- Cronograma de Transferencias documentales ajustado_x000a__x000a__x000a__x000a__x000a__x000a_- Riesgo de Posibilidad de afectación reputacional por inconsistencias en los planes o instrumentos archivísticos, debido a errores (fallas o deficiencias) en la aplicación de los lineamientos  para su implementación o actualización., actualizado."/>
    <d v="2023-12-04T00:00:00"/>
    <s v="_x000a_Análisis antes de controles_x000a__x000a__x000a_"/>
    <s v="Se actualiza el número de veces que se aplica la actividad de control frente al riesgo."/>
    <d v="2024-07-03T00:00:00"/>
    <s v=" Identificación del riesgo"/>
    <s v="Se realiza la actualización del riesgo con las siguientes novedades:_x000a__x000a_-  Identificación del riesgo: Se incluye lo relacionado con la asociación al proyecto de inversión 8098: Optimización de la gestión integral de la secretaría General de la alcaldía Mayor de Bogotá D.C.”_x000a__x000a_(Radicado: 3-2024-16967 del 3 de julio de 2024.)"/>
    <m/>
    <m/>
    <m/>
    <m/>
    <m/>
    <m/>
    <m/>
    <m/>
    <m/>
    <m/>
    <m/>
    <m/>
    <m/>
    <m/>
    <m/>
    <m/>
    <m/>
    <m/>
    <m/>
    <m/>
    <m/>
    <m/>
    <m/>
    <m/>
    <m/>
    <m/>
    <m/>
    <m/>
    <m/>
    <m/>
    <n v="30"/>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Gestionar requerimientos, necesidades y/o solicitudes tecnológicas."/>
    <n v="273"/>
    <s v="EYADP-G168"/>
    <s v="Posibilidad de afectación reputacional por hallazgos de auditoría interna o externa, debido a supervisión inadecuada en el desarrollo de soluciones tecnológicas"/>
    <x v="0"/>
    <s v="Ejecución y administración de procesos"/>
    <x v="10"/>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Insatisfacción por parte de los usuarios internos y externos._x000a_- Afectación de la imagen de las dependencias que involucran componentes TIC´s ante  la  Secretaría General._x000a_- Posibles Hallazgos de auditorias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Sin asociación"/>
    <s v="No aplica"/>
    <s v="Baja (2)"/>
    <n v="0.4"/>
    <s v="Menor (2)"/>
    <s v="Menor (2)"/>
    <s v="Menor (2)"/>
    <s v="Leve (1)"/>
    <s v="Leve (1)"/>
    <s v="Menor (2)"/>
    <s v="Menor (2)"/>
    <n v="0.4"/>
    <s v="Moderado"/>
    <s v="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
    <s v="- 1. El procedimiento Análisis, Diseño, desarrollo e implementación de soluciones 4204000-PR-106 PC#4 (Clarificar requerimientos) indica que el Profesional de la Oficina TIC asignado, autorizado(a) por El Jefe de la Oficina de Tecnologías de la Información y las Comunicaciones. Cada vez que se reciba una solicitud de requerimiento verifica que el requerimiento realizado sea claro, pertinente, y viable técnica y funcionalmente. La fuente de información utilizada es el formato Solicitud de requerimientos Recepción Documentación Software 4204000-FT-744.  En caso de evidenciar observaciones, desviaciones o diferencias en el requerimiento se solicita aclararlas al área funcional mediante memorando, correo electrónico y/o reunión presencial o virtual, generando soporte de la reunión realizada y se debe documentar el caso en el SISTEMA DE GESTIÓN DE SERVICIOS y actualizarlo, quedando en estado “en espera”._x000a_NOTA 1: Si pasado 30 días calendario contados a partir de la fecha de solicitud no se logran determinar estas precisiones, el caso en SISTEMA DE GESTIÓN DE SERVICIOS se cierra, indicando la razón de plazo e informando mediante memorando o correo al área funcional que deberá hacer una nueva solicitud subsanando las falencias de su requerimiento._x000a_NOTA 2: Hasta tanto no se tenga pleno entendimiento, dimensionamiento y precisión del requerimiento, esta actividad se repetirá cuantas veces sea necesario._x000a_ De lo contrario, se responderá a la dependencia solicitante mediante memorando o correo electrónico describiendo el resultado de la evaluación (viable o no viable) en el formato Clasificación y Preevaluación Solicitud de requerimientos 4204000-FT-519. Tipo: Preventivo Implementación: Manual_x000a_- 2. El procedimiento Análisis, Diseño, desarrollo e implementación de soluciones 4204000-PR-106 PC#7 (Realizar seguimiento a la solución o requerimiento interno)  indica que el Profesional de la Oficina TIC asignado, autorizado(a) por El Jefe de la Oficina de Tecnologías de la Información y las Comunicaciones. Periódicamente según lo definido en el plan de trabajo o cronograma (semanal, cada dos semanas o mínimo mensualmente) realiza el seguimiento verificando el avance de la solución o requerimiento interno de acuerdo a lo programado.  La(s) fuente(s) de información utilizada (s) es (son) según aplique el cronograma o plan de trabajo, actas o informes de avance en la herramienta REDMINE y/o Gitlab y/o Informe final/parcial de supervisión contrato y/o convenio 4231000-FT-964) y/o Informe de ejecución contractual 4231000-FT-422En caso de evidenciar observaciones, desviaciones o diferencias en el seguimiento a la ejecución del Cronograma o Plan de trabajo las registra en las actas o informes de avance en la herramienta REDMINE y solicita al responsable del desarrollo mediante correo electrónico la justificación de las desviaciones identificadas y ajuste al cronograma y/o plan de trabajo. De lo contrario, procede a registrar los avances a conformidad en las actas o informes de avance en la herramienta REDMINE. Tipo: Detectivo Implementación: Manual_x000a_- 3. El procedimiento Análisis, Diseño, desarrollo e implementación de soluciones 4204000-PR-106 PC#8 (Entregar y Revisar la solución o requerimiento)indica que el profesional de la OTIC asignado y/o Profesionales de las  dependencias Funcionales asignado, autorizado(a) por El Jefe de la Oficina de Tecnologías de la Información y las Comunicaciones cada vez que se realice la entrega de una solución o requerimiento revisa(n) que las evidencias y/o soportes documentales cumplan con lo solicitado en el requerimiento correspondiente y que los repositorios de la documentación técnica y funcional estén actualizados en la herramienta REDMINE, así como los archivos fuente del desarrollo en la herramienta Gitlab. El equipo responsable del desarrollo de la solución y/o requerimiento realiza la entrega conforme a lo establecido en la Guía Metodológica para el desarrollo y mantenimiento de soluciones de software 4204000-GS-108. La(s) fuente(s) de información utilizada (s) es (son): la Solicitud de requerimientos 4204000-FT-264 y adicionalmente se revisa:_x000a_1.Para la adquisición de Infraestructura Tecnológica y/o adquisición de Ofimática: acta de recibo a satisfacción debidamente firmada y/o Informe final/parcial de supervisión contrato y/o convenio 4231000- FT-964. aportado, según corresponda, de acuerdo con la verificación del cumplimiento de lo contratado._x000a_2.Para el desarrollo interno de software desarrollado por externos a la Secretaría General: acta de recibo a satisfacción debidamente firmada por parte del área funcional solicitante, documentación mínima necesaria, tanto técnica como funcional, para que la OTIC pueda recibir la solución. _x000a_3.Para el desarrollo interno de software (con recursos propios de la OTIC – infraestructura e ingenieros de planta y/o contratistas): autorización expresa por parte del área funcional solicitante para la puesta en producción del desarrollo terminado, bien sea esta mediante memorando o correo electrónico y el documento 4204000-FT-1121 Solicitud de Cambios FRC y el Análisis de impacto donde se indican los pasos para su puesta en ambiente productivo._x000a_En caso de evidenciar observaciones, desviaciones o diferencias el profesional de la OTIC asignado, procede a remitir correo electrónico al equipo de trabajo involucrado en el desarrollo de la solución para que se subsanen los documentos de la entrega. De lo contrario se remite correo electrónico al equipo de trabajo involucrado en el desarrollo de la solución y/o requerimiento informando la conformidad de la documentación entregada.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Gestión de servicios administrativos indica que el jefe de la Oficina TIC's, autorizado(a) por el manual de especifico de funciones y competencias laborales, cada vez que se identifique la materialización de un riesgo realiza la revisión de las inconsistencias identificadas en la supervisión de la solución tecnológica y la reporta a la Oficina de Contratos para efectuar los ajustes pertinentes y realiza las gestiones necesarias con el fin de generar el cambio de delegado de la supervisión o suspender, reiniciar o terminar el contrato. Tipo: Correctivo Implementación: Manual.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79999999999999"/>
    <s v="Menor (2)"/>
    <n v="0.30000000000000004"/>
    <s v="Bajo"/>
    <s v="La valoración del riesgo después de controles quedó en escala de probabilidad MUY BAJA y en impacto LEVE, toda vez que se incluyeron actividades de control con solidez fuerte, lo que minimiza la materialización del riesgo. Continúa ubicado en zona resultante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de auditoría interna o externa, debido a supervisión inadecu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riesgo Posibilidad de afectación reputacional por hallazgos de auditoría interna o externa, debido a supervisión inadecuada en el desarrollo de soluciones tecnológicas"/>
    <s v="-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Oficina de Tecnologías de la Información y las Comunicaciones"/>
    <s v="- Reporte de monitoreo indicando la materialización del riesgo de Posibilidad de afectación reputacional por hallazgos de auditoría interna o externa, debido a supervisión inadecu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Riesgo de Posibilidad de afectación reputacional por hallazgos de auditoría interna o externa, debido a supervisión inadecuada en el desarrollo de soluciones tecnológicas, actualizado."/>
    <d v="2023-12-04T00:00:00"/>
    <s v="Identificación del riesgo_x000a_Análisis antes de controles_x000a__x000a_Evaluación de controles_x000a_"/>
    <s v="Se cambia la calificación de la probabilidad e impacto en consecuencia cambio la valoración del riesgo antes y después de controles._x000a_Se modifican los controles asociados al proceso de la Secretaría General."/>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Gestionar requerimientos, necesidades y/o solicitudes tecnológicas_x000a_Fase (Actividad-Meta): Actualizar el 80% de la infraestructura tecnológica obsoleta de la Secretaría General de la Alcaldía Mayor de Bogotá, con el fin de atender adecuadamente las necesidades de la Entidad"/>
    <n v="274"/>
    <s v="FT-G006"/>
    <s v="Posibilidad de afectación reputacional por baja disponibilidad de los servicios tecnológicos, debido a errores (fallas o deficiencias) en la administración y gestión de los recursos de infraestructura tecnológica "/>
    <x v="0"/>
    <s v="Operacionales"/>
    <x v="10"/>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 Variacion en la TRM de cambio para renovacion tecnologica_x000a__x000a__x000a__x000a__x000a__x000a__x000a_"/>
    <s v="- Falla daño en los equipos de computo que soportan la información de misión critica de la entidad, que podría causar pérdida de información. Incumplimiento en los niveles de atención de servicios que ocasionan pérdida de imagen en los usuarios internos y externos de la entidad. _x000a_- Interrupción en la prestación de servicios tecnológicos y de atención a la ciudadanía. _x000a_- Daños o destrucción de activos que afectan el patrimonio de la Entidad. _x000a_- Ataques ciberneticos y perdida de informacion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_x0009_8110 Fortalecimiento de las tecnologías de la información y las comunicaciones en el sector gestión pública de Bogotá D.C"/>
    <s v="Baja (2)"/>
    <n v="0.4"/>
    <s v="Menor (2)"/>
    <s v="Menor (2)"/>
    <s v="Leve (1)"/>
    <s v="Leve (1)"/>
    <s v="Leve (1)"/>
    <s v="Leve (1)"/>
    <s v="Menor (2)"/>
    <n v="0.4"/>
    <s v="Moderado"/>
    <s v="El  riesgo se ubica en una probabilidad BAJA, debido a que la frecuencia con la que se realizó la actividad clave asociada al riesgo se presentó 12 veces en el último año, sin embargo, ante su materialización, podrían presentarse efectos reputacionales al no contar con el presupuesto para la implementacion de proyectos de transformacion digital orientados al cumplimiento de la politica de Gobierno Digital."/>
    <s v="- 1 El procedimiento Gestión de incidentes, requerimientos y problemas tecnológicos 4204000-PR-101- PC#3 (Recibir, evaluar, categorizar solicitud de servicio) indica que El Técnico, autorizado(a) por el Jefe de la Oficina TIC, El Técnico autorizado por el Jefe de la Oficina TIC, cada vez que se reciba una solicitud, verifica, evalúa, categoriza que la información suministrada por el usuario solicitante cumpla con lo establecido en las condiciones generales y en la Guía Sistema de Gestión de Servicios 4204000- GS-044. La fuente de información es el Sistema de Gestión de Servicios y la Guía Sistema de Gestión de Servicios 4204000- GS-044. En caso de evidenciar observaciones, desviaciones o diferencias, el técnico de la oficina TIC, debe contactar al usuario para ajustar e incluir la información pertinente y se procede a registrar la conformidad en el Sistema de Gestión de Servicios. En caso contrario y en caso de que no se logre contactar al usuario se procede a pasar el servicio a estado &quot;No Resuelto&quot;, indicando las razones por las cuales se dio y se notifica de manera automática a través del Sistema de Gestión de Servicios por medio de correo electrónico. Queda como evidencia el informe de registros generados desde el Sistema. Preventivo-Manual._x000a_- 2 El procedimiento Gestión de incidentes, requerimientos y problemas tecnológicos 4204000-PR-101- PC#5 (Realizar atención por Nivel 0)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profesional de la oficina TIC procede a pasar el servicio a tipo de solución &quot;No resuelto&quot;, indicando las razones por las cuales se dio y se notifica de manera automática por medio de correo electrónico el estado de la solicitud.  En caso contrario de atender la solicitud se cierra como &quot;Resuelto y se describe la solución de este, se notifica de manera automática a través del Sistema de Gestión de Servicios por medio de correo electrónico el estado de la solicitud. De otra parte, en caso de requerir atención por parte de nivel 1 o 2 se procede a realizar el escalamiento correspondiente dejando en la pestaña seguimiento la razón del escalamiento se notifica de manera automática por medio de correo electrónico el estado de la solicitud. Queda como evidencia el informe de registros generados desde el Sistema de Gestión de Servicios. Preventivo-Manual_x0009__x000a_- 3 El procedimiento Gestión de incidentes, requerimientos y problemas tecnológicos 4204000-PR-101- PC#6 (Realizar atención por Nivel 1)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desviaciones o diferencias, el técnico o profesional de la oficina TIC procede a pasar el servicio al profesional o técnico encargado de nivel 0 en la pestaña seguimiento debe evidenciar la razón de la devolución del servicio se notifica de manera automática a través del Sistema de Gestión de Servicios por medio de correo electrónico. En caso contrario de atender la solicitud se cierra como Resuelto y se describe la solución de este se notifica de manera automática a través del Sistema de Gestión de Servicios por medio de correo electrónico. Queda como evidencia el informe de registros generados desde el Sistema de Gestión de Servicios. -Preventivo-Manual._x000a_- 4 El procedimiento Gestión de incidentes, requerimientos y problemas tecnológicos 4204000-PR-101- PC#7 (Realizar atención por Nivel 2)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a través del Sistema de Gestión de Servicios por medio de correo electrónico el estado de la solicitud. En caso contrario de atender la solicitud se cierra como &quot;Resuelto&quot; y se describe la solución de este se notifica de manera automática a través del Sistema de Gestión de Servicios por medio de correo electrónico. Queda como evidencia el informe de registros generados desde el Sistema de Gestión de Servicios.-Preventivo-Manual._x000a_- _x0009__x0009__x0009__x0009__x0009__x0009__x0009__x0009__x0009__x0009__x0009__x000a_5 El procedimiento Gestión de incidentes, requerimientos y problemas tecnológicos 4204000-PR-101- PC#8 (Verificar la documentación de la solución) indica que El profesional o técnico autorizado por el jefe de la Oficina TIC mensualmente verifica la documentación del 5% de las solicitudes en estado Resuelto, conforme la Guía Sistema de Gestión de Servicios 4204000-GS-044. La fuente de información es el Sistema de Gestión de Servicios y la Guía Sistema de Gestión de Servicios 4204000-GS-044. En caso de evidenciar observaciones, desviaciones o diferencias, el profesional o técnico procederá a documentar las observaciones y remitir la misma a través de correo electrónico al Nivel 0, Nivel I o Nivel II. En caso contrario queda a conformidad la documentación de la solicitud en el sistema de gestión de servicios. Queda como evidencia el informe de registros generados desde el Sistema de Gestión de Servicios.-Detectivo-Manual._x0009__x0009__x0009__x000a_- 6 El procedimiento Gestión de incidentes, requerimientos y problemas tecnológicos 4204000-PR-101- PC#9 (Aprobar el cierre de la solicitud) indica que El profesional o técnico autorizado por el jefe de la Oficina TIC, semanalmente verifica los casos que han sido resueltos con dos días de anterioridad para proceder con el cierre de la solicitud, conforme la Guía Sistema de Gestión de Servicios 4204000-GS-044.La fuente de información es el Sistema de Gestión de Servicios y la Guía Gestión de Servicios 4204000- GS-044. En caso de evidenciar observaciones, desviaciones o diferencias, el usuario solicitante remitirá correo indicando la novedad, lo cual produce la reapertura novedad, lo cual produce la reapertura automática de la solicitud. En caso contrario el profesional o técnico de la oficina TIC proceder con el cierre del servicio. Queda como evidencia el informe de registros generados desde el Sistema de Gestión de Servicios. Detectivo-Manual_x000a_- 7 El procedimiento Gestión de incidentes, requerimientos y problemas tecnológicos 4204000-PR-101- PC#16 (Verificar solución de problemas) El jefe de la Oficina TIC autorizado por el manual de funciones trimestralmente verifica la coherencia de la información del Informe del Sistema de Gestión de Servicios y de los planes de acción propuestos.La fuente de información es el Sistema de Gestión de Servicios y el Informe del Sistema de Gestión de Servicios y de los planes de acción propuestos.En caso de aprobación y/o evidenciar observaciones, desviaciones o diferencias, al informe se registran en el acta de Subcomité de Autocontrol para el posterior ajuste. Queda como evidencia el Informe del Sistema de gestión de servicios donde se proyectan las solicitudes cerradas el 4233300-FT-011 Memorando Remitiendo Acta subcomité de autocontrol y 4201000-FT-281 Acta subcomité de autocontrol Informe presentado en subcomité de autocontrol. NOTA: La aprobación del informe del Sistema de Gestion de Servicios presentado en el Subcomite de Autocontrol equivale a la aprobación dada por el Jefe de la dependencia al remitir el acta de Subcomite de Autocontrol y sus evidencias mediante memorando electrónico a la Oficina de Control Interno. Detectivo-Manual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Preventivo_x000a_- Preventivo_x000a_- Detectivo_x000a_- Detectivo_x000a_- Detectivo_x000a__x000a__x000a__x000a__x000a__x000a__x000a__x000a__x000a__x000a__x000a__x000a__x000a_"/>
    <s v="25%_x000a_25%_x000a_2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40%_x000a_40%_x000a_30%_x000a_30%_x000a_30%_x000a__x000a__x000a__x000a__x000a__x000a__x000a__x000a__x000a__x000a__x000a__x000a__x000a_"/>
    <s v="- 1.El mapa de riesgos del proceso de Gestión de servicios administrativos indica que el Jefe Oficina Tecnologias de la informacion y las comunicacione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 Correctivo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1.7781119999999997E-2"/>
    <s v="Menor (2)"/>
    <n v="0.30000000000000004"/>
    <s v="Bajo"/>
    <s v="El  riesgo despues del analisis de controles se ubica en una zona de probabilidad MUY BAJA el impacto MENOR, en consecuencia la valoración quedó en zona BAJA."/>
    <s v="Aceptar"/>
    <s v="_x000a__x000a__x000a__x000a__x000a__x000a__x000a__x000a__x000a__x000a__x000a__x000a__x000a__x000a__x000a__x000a__x000a__x000a__x000a_"/>
    <m/>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reputacional por baja disponibilidad de los servicios tecnológicos, debido a errores (fallas o deficiencias) en la administración y gestión de los recursos de infraestructura tecnológica "/>
    <s v="- Oficina de Tecnologías de la Información y las Comunicaciones_x000a_- Jefe Oficina de Tecnologías de la Información y las Comunicaciones_x000a__x000a__x000a__x000a__x000a__x000a__x000a__x000a_- Oficina de Tecnologí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_x000a_-  Documentación y soportes del proceso de contingencia_x000a__x000a__x000a__x000a__x000a__x000a__x000a__x000a_- Riesgo de Posibilidad de afectación reputacional por baja disponibilidad de los servicios tecnológicos, debido a errores (fallas o deficiencias) en la administración y gestión de los recursos de infraestructura tecnológica , actualizado."/>
    <d v="2023-12-04T00:00:00"/>
    <s v="Identificación del riesgo_x000a_Análisis antes de controles_x000a__x000a__x000a_"/>
    <s v="Se realiza el ajuste las perspectivas del impacto del riesgo_x000a_Se realiza cambia centros de costo de los documentos asociados a las actividades de control."/>
    <d v="2024-08-14T00:00:00"/>
    <s v="Identificación del riesgo"/>
    <s v="Se realiza la actualización del riesgo con las siguientes novedades:_x000a__x000a_Identificación del riesgo: Se vinculó el riesgo al proyecto de inversión 8110 Fortalecimiento de las Tecnologías de la Información y las Comunicaciones en el Sector Gestión Pública de Bogotá D.C. y se incluyeron los objetivos de Desarrollo Sostenible._x000a__x000a_ (Radicado 3-2024-22026 del 14 de agosto de 2024."/>
    <m/>
    <m/>
    <m/>
    <m/>
    <m/>
    <m/>
    <m/>
    <m/>
    <m/>
    <m/>
    <m/>
    <m/>
    <m/>
    <m/>
    <m/>
    <m/>
    <m/>
    <m/>
    <m/>
    <m/>
    <m/>
    <m/>
    <m/>
    <m/>
    <m/>
    <m/>
    <m/>
    <m/>
    <m/>
    <m/>
    <m/>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302"/>
    <s v="_x0009_EYADP-G181"/>
    <s v="Posibilidad de afectación reputacional por decisiones no acertadas en el préstamo y uso de espacios de la Secretaría General de la Alcaldía Mayor de Bogotá, debido a la aplicación errónea de criterios o instrucciones para la realización de actividades."/>
    <x v="0"/>
    <s v="Ejecución y administración de procesos"/>
    <x v="17"/>
    <s v="- Dificultades en el  seguimiento  frente al estado de avance de los contratos, suscritos y en ejecución, pertenecientes al proceso._x000a_- Falta de actualización de algunos sistemas (interfaz, accesibilidad, disponibilidad) que interactúan con los procesos._x000a_- Alta rotación de personal y dificultades en la transferencia de conocimiento entre los servidores y/o contratistas que participan en el proceso, en virtud de vinculación, retiro o reasignación de roles._x000a_-  Debilidades en la articulación y comunicación en la operación de las actividades que se gestionan al interior  del proceso._x000a_- No se cuenta con la cultura sobre el uso de la herramienta y los tiempos requeridos para la solicitudes de los servicios_x000a__x000a__x000a__x000a__x000a_"/>
    <s v="- Cambios en las plataformas tecnológicas, fallas en software, hardware e infraestructura externa o ataques informáticos generando  pérdidas de información._x000a_- Riesgos de daño a la infraestructura física de la entidad por situaciones de orden público y/o desastres naturales, que afectan la continuidad de prestación de servicios de la entidad.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en el Sistema de Gestión de Calidad_x000a__x000a__x000a__x000a_"/>
    <s v="Sin asociación"/>
    <s v="No aplica"/>
    <s v="Alta (4)"/>
    <n v="0.8"/>
    <s v="Leve (1)"/>
    <s v="Menor (2)"/>
    <s v="Menor (2)"/>
    <s v="Leve (1)"/>
    <s v="Menor (2)"/>
    <s v="Leve (1)"/>
    <s v="Menor (2)"/>
    <n v="0.4"/>
    <s v="Moderado"/>
    <s v="Se determina la probabilidad (Alta) teniendo en cuenta el número de veces que se ejecuta el préstamo de espacios durante el último año fue de 1.040. El impacto (Moderado) obedece a la afectación de imagen institucional en condiciones poco comunes."/>
    <s v="- 1 La Guía Uso y préstamo de espacios GS-068 Versión 04, numeral 6. Pertinencia: El (la) Subdirector(a) de Servicios Administrativos autorizado por El (la) Director(a) Administrativo(a) y Financiero(a), cada vez que recibe la solicitud de un préstamo de espacio a través del correo subdireccionadministrativa@alcaldiabogota.gov.co, analiza la pertinencia y su coherencia con el cometido estatal de la entidad solicitante y lo remite a la respectiva sede. Las fuentes de información utilizadas son:  correos recibidos con la solicitud del préstamo. En caso de evidenciar observaciones, desviaciones o diferencias, El (La) Subdirector(a) de Servicios Administrativos emite concepto de no pertinencia por medio de correo electrónico, de lo contrario se emite concepto de pertinencia por las respectivas sedes usando el mismo canal de comunicación. Tipo: Preventivo, Implementacion: Manual._x000a_- 2 La Guía Uso y préstamo de espacios GS-068 Versión 04, numeral 8.3. Centro de Memoria, Paz y Reconciliación-CMPR: El Profesional, Técnico operativo o Auxiliar Administrativo autorizado por el (la) Director(a) del Centro De Memoria, Paz Y Reconciliación, cada vez que reciba el aval del préstamo de espacios por parte de la Directora(a) de la Centro De Memoria, Paz y Reconciliación, enviará por medio de correo electrónico institucional a las entidades y/o organismos indicando la aprobación del préstamo y solicitando  pieza comunicativa del evento, cantidad de asistentes y/o listado de asistencia, valida la información del evento, que este no solicite ningún cobro o aporte voluntario. Las fuentes de información son, correos recibidos con las piezas de convocatoria a los eventos a realizar en los espacios del Centro De Memoria, Paz y Reconciliación. En caso de evidenciar observaciones, desviaciones o diferencias, el Profesional, Técnico Operativo o Auxiliar Administrativo informa por medio de correo electrónico a la directora para que se genere respuesta de concepto negativo por evidenciar inconsistencias en la solicitud del préstamo del espacio, de lo contrario se emite concepto positivo de la realización del evento y las piezas de convocatoria por medio de correo electrónico.  Tipo: Preventivo, Implementacio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se corrobora con las aprobaciones previas y pertinentes del préstamo de espacios utilizados. Tipo: Correctivo.  Implementación: Manual_x000a_- 2 El mapa de riesgos del proceso Gestión de Servicios Administrativos indica que el (la) Director(a) de Centro de Memoria, Paz y Reconciliación, cada vez que se identifique la materialización del riesgo, inicia la gestión de indagación del responsable y posibles fallas en procedimiento del préstamo de espacios. Tipo: Correctivo. Implementacion: Manual_x000a_- 3 El mapa de riesgos del proceso Gestión de Servicios Administrativos indica que el (la) Director(a) de Centro de Memoria, Paz y Reconciliación, de acuerdo a lo que se haya identificado en la indagación de responsables o posibles fallas en el procedimiento, iniciara la respectiva sanción en caso de que se identifique que el responsable es un funcionario o colaborador del Centro de Memoria, ahora, si la falla fue procedimental, se realizaran los debidos ajustes al procedimiento. Tipo: Correctivo. Implementacio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8799999999999998"/>
    <s v="Leve (1)"/>
    <n v="0.16875000000000001"/>
    <s v="Bajo"/>
    <s v="Se determina la probabilidad (baja) ya que las actividades de control preventivas son fuertes y mitigan la mayoría de las causas. El impacto  (Leve) ya que las actividades de control cubren los efectos más significa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ecisiones no acertadas en el préstamo y uso de espacios de la Secretaría General de la Alcaldía Mayor de Bogotá, debido a la aplicación errónea de criterios o instrucciones para la realización de actividades. en el informe de monitoreo a la Oficina Asesora de Planeación._x000a_- Validar los correos de solicitudes del evento para corroborar las posibles fallas realizadas en el procedimiento del préstamo de espacios con los servidores encargados de los mismos._x000a_- Gestión de la indagación del responsable del evento y las posibles fallas realizadas en el procedimiento del préstamo de espacios cuando aplique y gestionar el correctivo pertinente._x000a_- Generación de la sanción o actualización de la guía Préstamo de espacios (Según sea el caso)_x000a__x000a__x000a__x000a__x000a__x000a_- Actualizar el riesgo Posibilidad de afectación reputacional por decisiones no acertadas en el préstamo y uso de espacios de la Secretaría General de la Alcaldía Mayor de Bogotá, debido a la aplicación errónea de criterios o instrucciones para la realización de actividades."/>
    <s v="- Subdirección de Servicios Administativos, Oficina Consejería Distrital de Paz, Víctimas y Reconciliación. _x000a_- Profesional o Auxiliar administrativo de la Subdirección de Servicios Administrativos._x000a_- Director(a) de Centro de Memoria, Paz y Reconciliación_x000a_- Director(a) de Centro de Memoria, Paz y Reconciliación_x000a__x000a__x000a__x000a__x000a__x000a_- Subdirección de Servicios Administativos, Oficina Consejería Distrital de Paz, Víctimas y Reconciliación. "/>
    <s v="- Reporte de monitoreo indicando la materialización del riesgo de Posibilidad de afectación reputacional por decisiones no acertadas en el préstamo y uso de espacios de la Secretaría General de la Alcaldía Mayor de Bogotá, debido a la aplicación errónea de criterios o instrucciones para la realización de actividades._x000a_- Correo con el informe de la validación gestionada, y correctivo en caso de ser aplicado._x000a_- Informe de la indagación correspondiente y gestión del correctivo (si aplica)_x000a_- Información de la sanción realizada por medio de SIGA o actualización de la Guía Préstamo de espacios en el sistema de Calidad, plataforma DARUMA y socialización de la misma._x000a__x000a__x000a__x000a__x000a__x000a_- Riesgo de Posibilidad de afectación reputacional por decisiones no acertadas en el préstamo y uso de espacios de la Secretaría General de la Alcaldía Mayor de Bogotá, debido a la aplicación errónea de criterios o instrucciones para la realización de actividades., actualizado."/>
    <d v="2024-08-22T00:00:00"/>
    <s v="Identificación del riesgo_x000a_Análisis antes de controles_x000a_Establecimiento de controles_x000a_Evaluación de controles_x000a_"/>
    <s v="Creación del riesgo_x000a__x000a_(Radicados: 3-2024-20459 del 31 de julio y 3-2024-22888 del 22 de agosto de 2024.)"/>
    <m/>
    <m/>
    <m/>
    <m/>
    <m/>
    <m/>
    <m/>
    <m/>
    <m/>
    <m/>
    <m/>
    <m/>
    <m/>
    <m/>
    <m/>
    <m/>
    <m/>
    <m/>
    <m/>
    <m/>
    <m/>
    <m/>
    <m/>
    <m/>
    <m/>
    <m/>
    <m/>
    <m/>
    <m/>
    <m/>
    <m/>
    <m/>
    <m/>
    <n v="33"/>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Realizar analítica institucional y gestión estadística"/>
    <n v="278"/>
    <s v="EYADP-G171"/>
    <s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x v="0"/>
    <s v="Ejecución y administración de procesos"/>
    <x v="18"/>
    <s v="- Alta rotación de personal generando retrasos en la curva de aprendizaje._x000a_- Falta de aplicación del procedimiento de elaboración y análisis de encuestas_x000a_- Desconocimiento técnico en la temática de encuestas _x000a__x000a__x000a__x000a__x000a__x000a__x000a_"/>
    <s v="- Desconocimiento de nueva normativa relacionada con la gestión estadística_x000a_- Falta de recursos que podría darse por los recortes presupuestales, humanos y técnicos que influirían directamente en la no sostenibilidad del procedimiento de encuestas de satisfacción_x000a_- Cambios inesperados en el contexto político, normativo y legal que afecten  la operación de la Entidad y la prestación del servicio._x000a__x000a__x000a__x000a__x000a__x000a__x000a_"/>
    <s v="- Hallazgos producto de autorías internas y externas_x000a_- Afectación de la imagen y credibilidad de la entidad_x000a_- Afectación en la prestación de los servicios por captura inadecuada de la información de las encuestas de satisfacción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_x0009_8098 Optimización de la gestión integral de la Secretaría General de la Alcaldía Mayor de Bogotá D.C."/>
    <s v="Media (3)"/>
    <n v="0.6"/>
    <s v="Leve (1)"/>
    <s v="Menor (2)"/>
    <s v="Menor (2)"/>
    <s v="Leve (1)"/>
    <s v="Moderado (3)"/>
    <s v="Menor (2)"/>
    <s v="Moderado (3)"/>
    <n v="0.6"/>
    <s v="Moderado"/>
    <s v="Se determina probabilidad media, teniendo en cuenta que el nivel de ejecución de la actividad es de 68 veces aproximadamente durante el año; y el impacto moderado porque de materializarse el riesgo puede conllevar a hallazgos de auditorías internas y externas, a afectación de la imagen de la entidad y a pérdida de información crítica que debe ser recuperada."/>
    <s v="- 1 El procedimiento Elaboración y análisis de encuestas (4202000-PR-263), en la actividad 2, indica que el(la) profesional de la Oficina Asesora de Planeación, autorizado(a) por el(la) Jefe(la) de la Oficina Asesora de Planeación, cada vez que vez que se llega una solicitud de una ficha técnica de encuestas por parte de un proceso, a través del módulo documental de la plataforma DARUMA, verifica que la información contenida en la ficha técnica de encuesta cumpla con los criterios de validez estadística y la metodología establecidos en el formato de ficha técnica de encuesta 4202000-FT-723, en la Guía para la elaboración y aplicación de encuestas de satisfacción 4202000-GS-075 y con los requisitos definidos para los productos o servicios en la “Ficha técnica de producto o servicio”, con el fin de validar o retroalimentar este documento. La(s) fuente(s) de información utilizadas son las fichas técnicas registradas en DARUMA. En caso de evidenciar observaciones, desviaciones o diferencias, se regresa la propuesta de actualización de la ficha técnica de encuesta registrada en la plataforma DARUMA con los ajustes o comentarios y se devuelve al líder del proceso. De lo contrario, la ficha técnica es validada, se confirma al líder del proceso la aprobación metodológica del documento a través de la plataforma DARUMA y continua con la actividad ID 3. Queda como evidencia el registro de la revisión metodológica de la ficha técnica en la plataforma DARUMA. Tipo: Preventivo Implementación: Manual._x000a_- 2 El procedimiento Elaboración y análisis de encuestas ((4202000-PR-263), actividad 9, indica que el(la) profesional de la Oficina Asesora de Planeación, autorizado(a) por el(la) Jefe(la) de la Oficina Asesora de Planeación, cada vez que se recibe a través del memorando electrónico 4233300-FT-011, una solicitud de revisión de un informe por parte de un proceso, verifica que la información contenida en el mismo cumpla con los criterios de validez estadística y la metodología establecidos en la Guía básica para la elaboración de informe de resultados de encuestas de satisfacción 4202000- GS-097, la ficha técnica de encuesta y el cuestionario vigente, del que se puede establecer que cumple o no con los requisitos, o que los niveles de satisfacción alcanzados en las encuestas se requiere o no la formulación de acciones, lo cual también debe ser indicado en el memorando electrónico de respuesta. La(s) fuente(s) de información utilizadas es el informe enviado por el proceso a la Oficina Asesora de Planeación a través del aplicativo SIGA._x000a_En caso de evidenciar observaciones, desviaciones o diferencias, se remiten los comentarios y/o sugerencia a los que haya lugar al jefe de la dependencia y regresa a la actividad ID7. Queda como evidencia el memorando 2211600-FT-011 de no aprobación del informe, los comentarios y ajustes, e indicando la formulación de planes de mejoramiento (si aplica). De lo contrario, le informa sobre la aprobación del informe y archiva el documento de acuerdo con el procedimiento establecido en la entidad para tal efecto y continua en la actividad ID10. Queda como evidencia el memorando 2211600-FT-011 de aprobación del informe, indicando la formulación de planes de mejoramiento (si aplica). Tipo: Detectivo Implementación: Manual_x000a_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Conocimiento indica que el(la) Jefe(a) de la Oficina Asesora de Planeación, autorizado(a) por el Manual específico de funciones y competencias laborales, cada vez que se identifique la materialización del riesgo, solicita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Tipo: Correctivo Implementación: Manual_x000a_- _x0009_2 El mapa de riesgos del proceso de Gestión del Conocimiento indica que Líder del proceso y/o jefe de dependencia, autorizado(a) por el Manual específico de funciones y competencias laborales, cada vez que se identifique la materialización del riesgo, realiza los ajustes de los instrumentos e informes, e indica a la Oficina Asesora de Planeación mediante memoran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enor (2)"/>
    <n v="0.33749999999999997"/>
    <s v="Moderado"/>
    <s v="Se determina la probabilidad de ocurrencia de este riesgo como muy bajo, teniendo en cuenta que se definieron 3 controles (1 preventivo) (2 detectivos) y ante su materialización (2) controles correctivos, que podrían disminuir los efectos, aplicando las acciones de contingencia."/>
    <s v="Reducir"/>
    <s v="- Efectuar revisión al riesgo y a su valoración antes de controles y en caso de ser necesarios redefinirlos_x000a__x000a__x000a__x000a__x000a__x000a__x000a__x000a__x000a__x000a__x000a__x000a__x000a__x000a__x000a__x000a__x000a__x000a__x000a_"/>
    <s v="- Grupo de Gestión de Conocimiento_x000a__x000a__x000a__x000a__x000a__x000a__x000a__x000a__x000a__x000a__x000a__x000a__x000a__x000a__x000a__x000a__x000a__x000a__x000a_"/>
    <s v="- Ficha integral de riesgos revisada_x000a__x000a__x000a__x000a__x000a__x000a__x000a__x000a__x000a__x000a__x000a__x000a__x000a__x000a__x000a__x000a__x000a__x000a__x000a_"/>
    <s v="1062_x000a__x000a__x000a__x000a__x000a__x000a__x000a__x000a__x000a__x000a__x000a__x000a__x000a__x000a__x000a__x000a__x000a__x000a__x000a_"/>
    <s v="01/10/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_x000a_- Informar al líder(sa) del equipo de trabajo que coordina la revisión de las encuestas de satisfacción y al (la) jefe(a) de la Oficina Asesora de Planeación que se ha detectado un instrumento de encuesta de satisfacción aprobado sin el cumplimiento de los requisitos_x000a_-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Realizar los ajustes de los instrumentos e informes e indicar a la Oficina Asesora de Planeación_x000a__x000a__x000a__x000a__x000a__x000a_- Actualizar el riesgo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s v="- Oficina Asesora de Planeación_x000a_- Profesional de la Oficina Asesora de Planeación_x000a_- Jefe Oficina Asesora de Planeación_x000a_- Líder de proceso y/o jefe de dependencia _x000a__x000a__x000a__x000a__x000a__x000a_- Oficina Asesora de Planeación"/>
    <s v="-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_x000a_- Correo o informe indicando cuál es el instrumento de encuestas de satisfacción que se encuentra aprobado no cumple y cuáles son los criterios que no se cumplen_x000a_- Memorando electrónico solicitando que se suspenda, revise y ajuste los instrumentos de encuestas de satisfacción y los informes/reportes que hayan tenido como fuente los resultados de la encuesta aplicada._x000a_- Instrumentos e informes actualizados y memorando de información _x000a__x000a__x000a__x000a__x000a__x000a_-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actualizado."/>
    <d v="2023-12-15T00:00:00"/>
    <s v="_x000a__x000a_Establecimiento de controles_x000a__x000a_"/>
    <s v="Se actualizaron los controles debido a la actualización del procedimiento Elaboración y  análisis de encuestas (4202000-PR-214). _x000a_"/>
    <d v="2024-07-30T00:00:00"/>
    <s v="_x000a__x000a_Establecimiento de controles_x000a__x000a_"/>
    <s v="Se realiza la actualización del riesgo con las siguientes novedades:_x000a__x000a_- Se actualizaron los controles, acorde a la versión 14 del procedimiento Elaboración y análisis de encuestas (4202000-PR-263), que es la que se encuentra vigente actualmente, se modifica la evaluación de los controles y se define acción de tratamiento._x000a_(Radicado: 3-2024-20089 del 30 de julio de 2024.)"/>
    <m/>
    <m/>
    <m/>
    <m/>
    <m/>
    <m/>
    <m/>
    <m/>
    <m/>
    <m/>
    <m/>
    <m/>
    <m/>
    <m/>
    <m/>
    <m/>
    <m/>
    <m/>
    <m/>
    <m/>
    <m/>
    <m/>
    <m/>
    <m/>
    <m/>
    <m/>
    <m/>
    <m/>
    <m/>
    <m/>
    <n v="30"/>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Tramitar las diferentes situaciones administrativas y novedades del talento humano de la Secretaría General de la Alcaldía Mayor de Bogotá, D.C., de los miembros del Gabinete Distrital y de los Jefes de Oficinas de Control Interno de las Entidades del Distrito."/>
    <n v="254"/>
    <s v="EYADP-G152"/>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x v="19"/>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edia (3)"/>
    <n v="0.6"/>
    <s v="Leve (1)"/>
    <s v="Menor (2)"/>
    <s v="Leve (1)"/>
    <s v="Leve (1)"/>
    <s v="Leve (1)"/>
    <s v="Leve (1)"/>
    <s v="Menor (2)"/>
    <n v="0.4"/>
    <s v="Moderado"/>
    <s v="El proceso estima que el riesgo se ubica en una zona moderada, debido a que la frecuencia con la que se realizó la actividad clave asociada al riesgo se presentó 480 veces en el último año, sin embargo, ante su materialización, podrían presentarse efectos significativos, en la imagen de la entidad a nivel local."/>
    <s v="- 1 El Procedimiento (2211300-PR-168) Gestión de Situaciones Administrativas indica que el Profesional Especializado o Universitari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 el(la) solicitante dar completitud o alcance en los documentos allegados para gestionar la situación administrativa a través de Memorando (4233300-FT-011) de solicitud de completitud o alcance de información para la gestión de situación administrativa, para cuando la situación administrativa es de un(a) servidor(a) público(a) de la Secretaría General u Oficio (4233300-FT-012) de solicitud de completitud o alcance de información para la gestión de situación administrativa, para los casos en los que la solicitud corresponde a un(a) integrante del Gabinete Distrital o correo electrónico de solicitud de completitud o alcance de información para la gestión de situación administrativa, para cualquiera de los dos casos. De lo contrario, se genera Resolución (4203000-FT-997) que concede a el(la) solicitante la situación administrativa solicitada. Tipo: Preventivo Implementación: Manual_x0009__x0009__x0009__x0009__x0009__x0009__x0009__x0009__x0009__x0009__x0009__x0009__x0009__x000a_- 2 El Procedimiento (2211300-PR-168) Gestión de Situaciones Administrativas indica que el(la) Jefe de Oficina Jurídica y/o el(la) Subsecretario(a) Corporativo(a) o quien designen por competencia, de acuerdo a la situación administrativa a conceder, autorizado(a) por (la) Secretario(a) General, cada vez que se proyecte un acto administrativo que concede una situación administrativa a un(a) servidor(a) público(a) de la Secretaría General o a un(a) integrante del Gabinete Distrital o Jefe de Control Interno pre revisan que el proyecto de acto administrativo por el cual se concede una situación administrativa a un(a) servidor(a) de la Secretaría General de la Alcaldía Mayor de Bogotá, D.C., o a un(a) integrante del Gabinete Distrital, o a un Jefe de Control Interno, responda a la respectiva solicitud de trámite de situación administrativa y que cumpla con la normatividad vigente aplicable a la situación administrativa a solicitada por el(la) peticionario(a) . La(s) fuente(s) de información utilizadas es(son) solicitud de gestión de situación administrativa con sus soportes, proyecto de acto administrativo por el cual se concede una situación administrativa a un(a) servidor(a) público(a) de la Secretaría General de la Alcaldía Mayor de Bogotá, D.C., o a un(a) Integrante del Gabinete Distrital o a un Jefe de Control Interno y la normatividad vigente aplicable a las situaciones administrativas. En caso de evidenciar observaciones, desviaciones o diferencias, sobre el proyecto de acto administrativo, registran el estado en el archivo Seguimiento Situaciones Administrativas y regresan el proyecto de acto administrativo para que, el Profesional Especializado o Universitario de la Dirección de Talento Humano, responsable de su proyección, aplique los ajustes a que haya lugar y gestione los vistos buenos requeridos para su suscripción. De lo contrario, se expide Resolución (4203000-FT-997) por la cual se concede una situación administrativa a un(a) servidor(a) público(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 Profesional Especializado o Profesional Universitario de Talento Humano, autorizado(a) por el(la) Director(a) Técnico(a) de Talento Humano, cada vez que se identifique la materialización del riesgo proyecta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 2 El mapa de riesgos del proceso de Gestión del Talento Humano indica que el(la)  Alcalde(sa) Mayor de Bogotá, D.C., o el(la) Secretario(a) General, autorizado(a) por El Decreto que establece las atribuciones del(de la)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 acto administrativo por medio del cual se rectifica o aclara contenido de acto administrativo  por el cual se concede una situación administrativa a un(a) servidor(a) público(a) de la Secretaría General o a un(a) integrante del Gabinete Distrital._x000a_- Suscribe acto administrativo por medio del cual se rectifica o aclara contenido de acto administrativo  por el cual se concede una situación administrativa a un(a) servidor(a) público(a) de la Secretaría General o a un(a) integrante del Gabinete Distrital._x000a_-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riesgo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s v="- Dirección de Talento Humano_x000a_- Profesional Especializado o Universitario de la Dirección de Talento Humano._x000a_- Profesional Especializado o Universitario de la Dirección de Talento Humano._x000a_- Alcalde(sa) Mayor de Bogotá, D.C. o Secretario(a) General, según corresponda._x000a_- Auxiliar Administrativo de la Subdirección de Servicios Administrativos._x000a__x000a__x000a__x000a__x000a_- Dirección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actualizado."/>
    <d v="2023-12-13T00:00:00"/>
    <s v="_x000a_Análisis antes de controles_x000a_Establecimiento de controles_x000a__x000a_"/>
    <s v="Se ajustó la valoración de la probabilidad frente al número de veces en que se ejecutó la actividad clave asociada al riesgo en el último año. Así mismo, se ajustó la explicación de la valoración obtenida antes de controles._x000a_Se ajustó la redacción de las actividades de control preventivo y detectivo."/>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el retiro del talento humano de la Secretaría General de la Alcaldía Mayor de Bogotá, D.C., de miembros del Gabinete Distrital y Jefes de la Oficina de Control Interno de las entidades del Distrito."/>
    <n v="255"/>
    <s v="EYADP-G153"/>
    <s v="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x v="0"/>
    <s v="Ejecución y administración de procesos"/>
    <x v="19"/>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edia (3)"/>
    <n v="0.6"/>
    <s v="Menor (2)"/>
    <s v="Leve (1)"/>
    <s v="Leve (1)"/>
    <s v="Leve (1)"/>
    <s v="Leve (1)"/>
    <s v="Leve (1)"/>
    <s v="Menor (2)"/>
    <n v="0.4"/>
    <s v="Moderado"/>
    <s v="El proceso estima que el riesgo se ubica en una zona moderada, debido a que la frecuencia con la que se realizó la actividad clave asociada al riesgo se presentó 90 veces en el último año, sin embargo, ante su materialización, podrían presentarse efectos significativos, en el pago de sanciones económicas a favor del/de la exservidor/a de acuerdo fallos judiciales._x0009__x0009_"/>
    <s v="- 1 El procedimiento (2211300-PR-221) Gestión Organizacional indica que el Profesional Especializado o Universitario de la Dirección de Talento Humano, autorizado(a) por el(la) Director(a) Técnica(a) de Talento Humano, cada vez que se produzca la desvinculación de un(a) servidor(a) público(a)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presentada por el(la) servidor(a) público(a) ante el nominador de la entidad, retiro por haber obtenido la pensión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solicitud de declaración de vacancia definitiva o certificado de defunción. En caso de evidenciar observaciones, desviaciones o diferencias, se debe notificar al(la) servidor(a) que presenta carta de renuncia o al(la) que allega los documentos que motivan la desvinculación de este(a), a través de correo electrónico, Memorando (4233300-FT-011), solicitando alcance sobre los documentos presentados. De lo contrario, queda como evidencia registro de la desvinculación del(la) servidor(a) de la Secretaría General de la Alcaldía Mayor de Bogotá, D.C., en la Base de Datos en Excel – Desvinculaciones. Tipo: Preventivo Implementación: Manual_x000a_- 2 El procedimiento (2211300-PR-221) Gestión Organizacional indica que el(la) Director(a) Técnico(a) de Talento Humano, autorizado(a) por el Manual Específico de Funciones y Competencias Laborales, cada vez que se produzca la desvinculación de un(a) servidor(a) público(a)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a lugar de acuerdo con la causal de desvinculación de el(la) servidor(a). En caso de evidenciar observaciones, desviaciones o diferencias, se procede de las siguientes formas según corresponda: 1) se notifica a través de correo electrónico al Profesional Especializado o Universitario de la Dirección de Talento Humano responsable de su proyección para que se realice(n) el(los) ajuste(s) a que haya lugar, o 2) se solicita alcance o aclaración a través de correo electrónico o Memorando (4233300-FT-011) dirigido al(la) servidor(a) sobre las diferencias y observaciones identificadas. De lo contrario, se proyecta Acto administrativo  Resolución (4203000-FT-997) por medio de la cual se desvincula un(a) servidor(a) de la Secretaría General de la Alcaldía Mayor de Bogotá, D.C. Tipo: Preventivo Implementación: Manual_x000a_- 3 El procedimiento (2211300-PR-221) Gestión Organizacional indica que el(la) Director(a) Técnico(a) de Talento Humano, autorizado(a) por el Manual Específico de Funciones y Competencias Laborales, cada vez que se produzca la desvinculación de un(a) servidor(a) público(a)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la) servidor(a). En caso de evidenciar observaciones, desviaciones o diferencias, se procede de las siguientes formas según corresponda: 1) se notifica a través de correo electrónico al Profesional Especializado o Universitario de la Dirección de Talento Humano responsable de su proyección para que se realice(n) el(los) ajuste(s) a que haya lugar, o 2) se solicita alcance o aclaración a través de correo electrónico o Memorando (4233300-FT-011) dirigido a el(la) servidor(a) sobre las diferencias y observaciones identificadas. De lo contrario, se proyecta el Acto administrativo Resolución (4203000-FT-997) por medio de la cual se desvincula un(a) servidor(a) de la Secretaría General de la Alcaldía Mayor de Bogotá, D.C.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á, D.C. Tipo: Correctivo Implementación: Manual_x000a_- 2 El mapa de riesgos del proceso de Gestión del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Tipo: Correctivo Implementación: Manual_x000a_- 3 El mapa de riesgos del proceso de Gestión del Talento Humano indica que el Auxiliar Administrativo de la Subdirección de Gestión Documental, autorizado(a) por el(la) Subdirector(a) Técnico(a) de Gestión Documental, cada vez que se identifique la materialización del riesgo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 la directora/a de Talento Humano el error o falla en el Acto Administrativo por medio del cual se acepta la renuncia de un/a servidor/a de la Secretaría General o se desvincula a un servido/a de la Secretaría General expedido._x000a_-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á, D.C_x000a_-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_x000a_-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_x000a__x000a__x000a__x000a__x000a_- Actualizar el riesgo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s v="- Dirección de Talento Humano_x000a_- Profesional Especializado o Universitario de la Dirección de Talento Humano._x000a_- Profesional Especializado o Universitario de la Dirección de Talento Humano._x000a_- Secretario(a) General._x000a_- Auxiliar Administrativo de la Subdirección de Gestión Documental._x000a__x000a__x000a__x000a__x000a_- Dirección de Talento Humano"/>
    <s v="- Reporte de monitoreo indicando la materialización del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actualizado."/>
    <d v="2023-12-13T00:00:00"/>
    <s v="_x000a_Análisis antes de controles_x000a_Establecimiento de controles_x000a__x000a_Tratamiento del riesgo"/>
    <s v="Se ajustó la valoración de la probabilidad frente al número de veces en que se ejecutó la actividad clave asociada al riesgo en el último año. Así mismo, se ajustó la explicación de la valoración obtenida antes de controles._x000a_Se ajustó la redacción de las actividades de control preventivo, detectivo y correctivo._x000a_Se ajustó la redacción de las acciones de contingencia."/>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el Plan Estratégico de Talento Humano"/>
    <n v="257"/>
    <s v="EYADP-G154"/>
    <s v="Posibilidad de afectación reputacional por quejas interpuestas por los/as servidores/as públicos/as de la entidad, debido a incumplimiento parcial de compromisos  en la ejecución de las actividades establecidas en el Plan Estratégico de Talento Humano"/>
    <x v="0"/>
    <s v="Ejecución y administración de procesos"/>
    <x v="19"/>
    <s v="- Fallas en la realización de seguimiento a las acciones planeadas._x000a_- Aplicación errónea en algunos casos  de criterios o instrucciones para la realización de actividades._x000a_- Cambios presupuestales por contingencias de la entidad._x000a__x000a__x000a__x000a__x000a__x000a__x000a_"/>
    <s v="- Incumplimiento por parte de proveedores externos para el desarrollo de las actividades contenidas en el Plan Estratégico de Talento Humano._x000a_- Variaciones, declaración de estados de emergencia nacional, cambios inesperados en el contexto político, normativo y legal, que afecten  la operación de la Entidad y la prestación del servicio._x000a__x000a__x000a__x000a__x000a__x000a__x000a__x000a_"/>
    <s v="- Posibles hallazgos por parte de entes de control._x000a_- Incumplimiento en las metas de la dependencia_x000a_- Afectación de la ejecución presupuestal de la Secretaría General_x000a_- Perdida de credibilidad por los/as servidores/as públicos/as de la entidad.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edia (3)"/>
    <n v="0.6"/>
    <s v="Leve (1)"/>
    <s v="Menor (2)"/>
    <s v="Leve (1)"/>
    <s v="Leve (1)"/>
    <s v="Leve (1)"/>
    <s v="Leve (1)"/>
    <s v="Menor (2)"/>
    <n v="0.4"/>
    <s v="Moderado"/>
    <s v="El proceso estima que el riesgo se ubica en una zona moderada, debido a que la frecuencia con la que se realizó la actividad clave asociada al riesgo se presentó 387 veces en el último año, sin embargo, ante su materialización, podrían presentarse efectos significativos, en la imagen de la entidad a nivel local."/>
    <s v="- 1 El procedimiento (2211300-PR-163) Gestión de Bienestar e Incentivos indica que el Profesional Especializado o Universitario de la Dirección de Talento Humano, autorizado(a) por el(la) Directora(a) Técnico(a) de Talento Humano, mensualmente verifica la información que responde a la ejecución de lo planeado dentro del cronograma del Plan Institucional de Bienestar Social e Incentivos – PIB y causas de no cumplimiento para plantear acciones de mejora y las remite al(la) Director(a) Técnico(a) de la Dirección de Talento Humano o a quien este(a) disponga por competencia para su respectiva verificación.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las) servidores(as), registros fotográficos, videos, memorias, grabaciones por medio de la herramienta Teams y demás medios audiovisuales que evidencien la ejecución de encuentros, capacitaciones y demás espacios celebrados con los(las) servidores(as) públicos(as) de la entidad. En caso de evidenciar observaciones, desviaciones o diferencias, el(la) Director(a) Técnico(a) de la Dirección de  Talento Humano o quien este(a) designe por competencia, debe notificar a través de correo electrónico al Profesional Especializado o Universitario líder del procedimiento de Gestión de Bienestar e Incentivos para atender la observación, desviación o diferencia identificada. De lo contrario, queda como evidencia ficha de indicador de gestión definido por el proceso de Gestión del Talento Humano por el cual se dé cuenta de la ejecución del Plan Estratégico de Talento Humano, que incluye el Plan Institucional de Bienestar Social e Incentivos - PIB. Tipo: Preventivo Implementación: Manual_x000a_- 2 El procedimiento (2211300-PR-164) Gestión de la Formación y la Capacitación indica que el Profesional Especializado o  Universitario de la Dirección de Talento Humano, autorizado(a) por el(la) Directora(a) Técnico(a) de la Dirección de Talento Humano, mensualmente verifica la ejecución de lo planeado dentro del cronograma del Plan Institucional de Capacitación - PIC y causas de no cumplimiento para plantear acciones de mejora  y las remite a el(la) Director(a) Técnico(a) de la Dirección de Talento Humano o a quien este(a)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as) públicos(a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Universitario líder del procedimiento de Gestión de la Formación y la Capacitación a través de correo electrónico para atender la observación, desviación o diferencia identificada. De lo contrario, queda como evidencia ficha de indicador de gestión definido por el proceso de Gestión del Talento Humano por el cual se dé cuenta de la ejecución del Plan Estratégico de Talento Humano, que incluye el Plan Institucional de Capacitación - PIC.. Tipo: Preventivo Implementación: Manual_x000a_- 3 El procedimiento (2211300-PR-221) Gestión Organizacional indica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o desde el procedimiento de Gestión Organizacional y el procedimiento Gestión Organizacional (22113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Preventivo Implementación: Manual_x000a_- 4 El procedimiento (2211300-PR-163) Gestión de Bienestar e Incentivos indica que el Profesional Especializado o Universitario de Talento Humano, autorizado(a) por el(la) Director(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Acta subcomité de autocontrol (4201000-FT-281) y notificar al Director(a) Técnico(a) de Talento Humano a través del subcomité de autocontrol de la dependencia. De lo contrario, queda como evidencia ficha de indicador de gestión definido por el proceso de Gestión del Talento Humano por el cual se dé cuenta de la ejecución del Plan Estratégico de Talento Humano, que incluye el Plan de Bienestar Social e Incentivos. Tipo: Detectivo Implementación: Manual_x000a_- 5 El procedimiento (2211300-PR-221) Gestión Organizacional indica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o desde el procedimiento de Gestión Organizacional y el procedimiento Gestión Organizacional (22113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Detectivo Implementación: Manual_x000a_- 6 El procedimiento (4232000-PR-372) Gestión de Peligros, Riesgos y Amenazas indica que el Profesional  Universitario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l (a la) Director(a) Técnico(a) de Talento Humano a través del subcomité de autocontrol de la dependencia. De lo contrario, queda como evidencia Acta subcomité de autocontrol (4201000-FT-281), que incluye el informe de Plan de Seguridad y Salud en el Trabajo. Tipo: Detectivo Implementación: Manual_x000a_- 7 El procedimiento (2211300-PR-164)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las) servidores(as) públicos de la entidad, evaluaciones de conocimiento, informes sobre el alcance e impacto de los objetivos propuestas en la actividad. En caso de evidenciar observaciones, desviaciones o diferencias, se deben consignar en el informe del Plan Institucional de Capacitación – PIC que quedará incluido en el Acta subcomité de autocontrol (4201000-FT-281) y notificar a el(la) Director(a) Técnico(a) de Talento Humano a través del subcomité de autocontrol de la dependencia. De lo contrario, queda como evidencia Acta subcomité de autocontrol (4201000-FT-281), que incluye el informe de Plan Institucional de Capacitación. Tipo: Detectivo Implementación: Manual. _x000a_- 8 El procedimiento (2211300-PR-163) Gestión de Bienestar en Incentivos indica que el(la) Director(a) Técnico(a) de Talento Humano, autorizado(a) por el(la) Secretario(a) General, anualmente revisa que el Plan Institucional de Bienestar Social e Incentivos –PIB formulado para la vigencia cumpla con la normatividad vigente en materia de bienestar al igual que con las necesidades de bienestar priorizadas para la vigencia y demás elementos utilizados como insumos para su formulación. La(s) fuente(s) de información utilizadas es(son) la información tabulada de la encuesta de necesidades de bienestar, la plataforma y planeación estratégica de la entidad, la caracterización de la población y la normatividad vigente en materia de bienestar de servidores(as) del sector público. En caso de evidenciar observaciones, desviaciones o diferencias, se deben notificar al Profesional Especializado o Universitario de Talento Humano responsable de la formulación del Plan Institucional de Bienestar Social e Incentivos - PIB, a través de correo electrónico o del documento de revisión del proyecto del Plan Institucional de Bienestar Social e Incentivos - PIB. De lo contrario, queda como evidencia correo electrónico o documento de revisión del proyecto de Plan Institucional de Bienestar Social e Incentivos - PIB. Tipo: Detectivo Implementación: Manual. _x000a_- 9 El procedimiento (2211300-PR-164) Gestión de la Formación y la Capacitación indica que el(la) Director(a) Técnico(a) de Talento Humano, autorizado(a) por el(la) Secretario(a) General,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 Tipo: Preventivo Implementación: Manual_x000a_- 10 El procedimiento (2211300-PR-221) Gestión Organizacional indica que el(la) Director(a) Técnico(a) de Talento Humano, autorizado(a) por el(la) Secretario(a) General,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especifico de funciones y competencias laborales y la Base de Excel - Planta Secretaría General. En caso de evidenciar observaciones, desviaciones o diferencias, se debe notificar al Profesional Especializado o Universitario responsable de su formulación, a través de correo electrónico o del documento de revisión del proyecto del Plan Anual de Vacantes y del Plan de Previsión de Recursos Humanos, para que adelante los ajustes a que haya lugar. De lo contrario, queda como evidencia correo electrónico o documentos de revisión del proyecto del Plan Anual de Vacantes y Plan de Previsión de Recursos Humanos. Tipo: Preventivo Implementación: Manual_x000a_- 11 El procedimiento (4232000-PR-372) Gestión de Peligros, Riesgos y Amenazas indica que el Profesional Universitario de Talento Humano, indica que el(la) Director(a) Técnico(a) de Talento Humano, autorizado(a) por el(la) Secretario(a) General, anualmente verifica que la formulación del Plan de Seguridad y Salud en el Trabajo esté formulada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 Tipo: Preventivo Implementación: Manual_x000a__x000a__x000a__x000a__x000a__x000a__x000a__x000a__x000a_"/>
    <s v="- Documentado_x000a_- Documentado_x000a_- Documentado_x000a_- Documentado_x000a_- Documentado_x000a_- Documentado_x000a_- Documentado_x000a_- Documentado_x000a_- Documentado_x000a_- Documentado_x000a_- Documentado_x000a__x000a__x000a__x000a__x000a__x000a__x000a__x000a__x000a_"/>
    <s v="- Continua_x000a_- Continua_x000a_- Continua_x000a_- Continua_x000a_- Continua_x000a_- Continua_x000a_- Continua_x000a_- Continua_x000a_- Continua_x000a_- Continua_x000a_- Continua_x000a__x000a__x000a__x000a__x000a__x000a__x000a__x000a__x000a_"/>
    <s v="- Con registro_x000a_- Con registro_x000a_- Con registro_x000a_- Con registro_x000a_- Con registro_x000a_- Con registro_x000a_- Con registro_x000a_- Con registro_x000a_- Con registro_x000a_- Con registro_x000a_- Con registro_x000a__x000a__x000a__x000a__x000a__x000a__x000a__x000a__x000a_"/>
    <s v="- Preventivo_x000a_- Preventivo_x000a_- Preventivo_x000a_- Detectivo_x000a_- Detectivo_x000a_- Detectivo_x000a_- Detectivo_x000a_- Detectivo_x000a_- Preventivo_x000a_- Preventivo_x000a_- Preventivo_x000a__x000a__x000a__x000a__x000a__x000a__x000a__x000a__x000a_"/>
    <s v="25%_x000a_25%_x000a_25%_x000a_15%_x000a_15%_x000a_15%_x000a_15%_x000a_15%_x000a_25%_x000a_25%_x000a_25%_x000a__x000a__x000a__x000a__x000a__x000a__x000a__x000a__x000a_"/>
    <s v="- Manual_x000a_- Manual_x000a_- Manual_x000a_- Manual_x000a_- Manual_x000a_- Manual_x000a_- Manual_x000a_- Manual_x000a_- Manual_x000a_- Manual_x000a_- Manual_x000a__x000a__x000a__x000a__x000a__x000a__x000a__x000a__x000a_"/>
    <s v="15%_x000a_15%_x000a_15%_x000a_15%_x000a_15%_x000a_15%_x000a_15%_x000a_15%_x000a_15%_x000a_15%_x000a_15%_x000a__x000a__x000a__x000a__x000a__x000a__x000a__x000a__x000a_"/>
    <s v="40%_x000a_40%_x000a_40%_x000a_30%_x000a_30%_x000a_30%_x000a_30%_x000a_30%_x000a_40%_x000a_40%_x000a_40%_x000a__x000a__x000a__x000a__x000a__x000a__x000a__x000a__x000a_"/>
    <s v="- 1 El mapa de riesgos del proceso de Gestión del Talento Humano indica que el(la) Director(a) Técnico(a) de Talento Humano y Profesional Especializado o Universitario de la Dirección de Talento Humano, autorizado(a) por el  Manual Específico de Funciones y Competencias Laborales y por el Director(a) Técnico(a) de la Dirección Talento Humano, respectivamente, cada vez que se identifique la materialización del riesgo analizan  la pertinencia sobre la reprogramación en la próxima vigencia de la(s) actividad(es) del Plan Estratégico de Talento Humano no cumplidas. Tipo: Correctivo Implementación: Manual_x000a_- 2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la) Director(a) Técnico(a) de la Dirección de Talento Humano, respectivamente, cada vez que se identifique la materialización del riesgo reprograma la(s) actividad(es) no ejecutadas del Plan Estratégico de Talento Humano en la siguiente vigencia, en caso que aplique de acuerdo al resultados de los análisis al respect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7048843519999998E-3"/>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_x000a_- Reportar al/ a la Director/a Técnico/a de Talento Humano la no ejecución alguna de las actividades que se establecieron en el Plan Estratégico de Talento Humano de la vigencia_x000a_- Analizar la pertinencia sobre la reprogramación en la próxima vigencia de la/s actividad/es del Plan Estratégico de Talento Humano no cumplidas. _x000a_- Reprogramar la/s actividad/es no ejecutadas del Plan Estratégico de Talento Humano en la siguiente vigencia, en caso que aplique de acuerdo al resultados de los análisis al respecto._x000a__x000a__x000a__x000a__x000a__x000a_- Actualizar el riesgo Posibilidad de afectación reputacional por quejas interpuestas por los/as servidores/as públicos/as de la entidad, debido a incumplimiento parcial de compromisos  en la ejecución de las actividades establecidas en el Plan Estratégico de Talento Humano"/>
    <s v="- Dirección de Talento Humano_x000a_- Profesional Especializado o Universitario de la Dirección de Talento Humano. _x000a_- Director(a) Técnico(a) de la Dirección de Talento Humano y Profesional Especializado o Universitario de la Dirección de Talento Humano._x000a_- Director(a) Técnico(a) de la Dirección de Talento Humano y Profesional Especializado o Universitario de la Dirección de Talento Humano._x000a__x000a__x000a__x000a__x000a__x000a_- Dirección de Talento Humano"/>
    <s v="-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_x000a_-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_x000a_- Evidencia de reunión o soporte que evidencie análisis sobre la pertinencia a la reprogramación de la actividad del Plan Estratégico de Talento Humano no realizada en la anterior vigencia._x000a_- Plan Estratégico de Talento Humano adoptado._x000a__x000a__x000a__x000a__x000a__x000a_- Riesgo de Posibilidad de afectación reputacional por quejas interpuestas por los/as servidores/as públicos/as de la entidad, debido a incumplimiento parcial de compromisos  en la ejecución de las actividades establecidas en el Plan Estratégico de Talento Humano, actualizado."/>
    <d v="2023-12-13T00:00:00"/>
    <s v="_x000a_Análisis antes de controles_x000a_Establecimiento de controles_x000a_Evaluación de controles_x000a_"/>
    <s v="Se ajustó la valoración de la probabilidad frente a la frecuencia y número de veces en que se ejecutó la actividad clave asociada al riesgo en el último año. Así mismo, se ajustó la explicación de la valoración obtenida antes de controles._x000a_Se incorporaron nuevos controles detectivos y preventivos._x000a_Se ajustó la explicación de la valoración obtenida después de controles._x000a_"/>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Realizar la vinculación del talento humano de la Secretaría General de la Alcaldía Mayor de Bogotá, D.C., de miembros del Gabinete Distrital y Jefes de Oficina de Control Interno de las entidades del Distrito."/>
    <n v="208"/>
    <s v="FI-C031"/>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x v="19"/>
    <s v="- Conflicto de intereses._x000a_- Desconocimiento de los principios y valores institucionales._x000a_- Aplicación errónea en algunos casos  de criterios o instrucciones para la realización_x000a_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uy baja (1)"/>
    <n v="0.2"/>
    <s v="Moderado (3)"/>
    <s v="Mayor (4)"/>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221) Gestión Organizacional indica que el(la) Director(a) Técnico(a) de la Dirección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Universitario responsable de su formulación para que adelante los ajustes a que haya lugar. De lo contrario, queda como evidencia correo electrónico o documentos de revisión del proyecto de Plan Anual de Vacantes y Plan de Previsión de Recursos Humanos. Tipo: Preventivo Implementación: Manual_x000a_- 2 El procedimiento (2211300-PR-221) Gestión Organizacional indica que el Profesional Especializado o Universitario de la Dirección de Talento Humano, autorizado(a) por el(la) Director(a) Técnico(a) de la Dirección de Talento Humano, cada vez que se va(n) a realizar nombramiento(s) de aspirante(s) a un empleo de la entidad verifica a través del formato Evaluación del Perfil (2211300-FT-809)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 aspirante al cargo vacante o la historia laboral de el(la) servidor(a) que aspira al nombramiento en un empleo de la Secretaría General de la Alcaldía Mayor de Bogotá, D.C. En caso de evidenciar observaciones, desviaciones o diferencias, se debe notificar a el(/a) servidor(a)a o instancia según corresponda a través de Memorando( 2211600-FT-011)  comunicación con las razones del porqué de la no continuación con el proceso de nombramiento (para los casos de encargos) u Oficio (2211600-FT-012) comunicación solicitando exclusión de elegibles cuando el(la) aspirante a vincular hace parte de una lista de elegibles producto de un concurso de méritos. De lo contrario, queda como evidencia la Evaluación perfil (2211300-FT-809) diligenciado. Tipo: Preventivo Implementación: Manual_x000a_- 3 El procedimiento (2211300-PR-221) Gestión Organizacional indica que el Profesional Especializado o Universitario de la Dirección de Talento Humano o Técnico Operativo de la Dirección de Talento Humano, autorizado(a) por el(la) Director(a) Técnico(a) de la Dirección de Talento Humano, previo al nombramiento de un(a) aspirante a un empleo de la entidad verifica la completitud e idoneidad de los documentos soporte de la hoja de vida del/de la aspirante al cargo vacante, conforme a los requisitos definidos en el formato  Lista de Chequeo (4232000-FT-874). La(s) fuente(s) de información utilizadas es(son) los soportes allegados por el(la) aspirante a vinculación en la entidad y el formato Lista de Chequeo (4232000-FT-874). En caso de evidenciar observaciones, desviaciones o diferencias, se debe notificar a través de correo electrónico dirigido a el(la) aspirante a vincular para garantizar la completitud de los documentos o a la Oficina de Control Interno Disciplinario a través de Memorando (4233300-FT-011), en los casos en los que las observaciones estén relacionadas con la veracidad de los soportes allegados, para que se adelanten los trámites a que haya lugar. De lo contrario, queda como evidencia Lista de chequeo (4232000-FT-874) diligenciado, Hoja de Ruta - Novedad de Ingreso (4232000-FT-159) diligenciada. Tipo: Preventivo Implementación: Manual_x000a_- 4 El procedimiento (2211300-PR-221) Gestión Organizacional indica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Gestión Organizacional (22113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 el(la) Director(a) Técnico(a) de la Dirección de Talento Humano, respectivamente, cada vez que se identifique la materialización del riesgo aplican las medidas que determine la Oficina de Control Disciplinario Interno y/o ente de control  frente a la materialización del riesgo &quot;Posibilidad de afectación reputacional por pé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0239999999999996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mensualmente la información de la planta de personal de la entidad en la que se encuentran temas relacionados con: 1) ubicación de los(las) servidores(as) dentro de la planta de la entidad, 2) propósito y funciones esenciales de cada uno de los empleos que conforman la planta de la entidad y 3) vacantes definitivas y temporales de la planta de la entidad_x000a__x000a_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x000a__x000a__x000a__x000a__x000a__x000a__x000a__x000a__x000a_"/>
    <s v="- Profesional Especializado o Universitario de la Dirección de Talento Humano._x000a__x000a__x000a__x000a__x000a__x000a_- Director(a) Técnico(a) de la Dirección de Talento Humano._x000a__x000a__x000a__x000a__x000a__x000a__x000a__x000a__x000a__x000a__x000a__x000a__x000a__x000a__x000a__x000a__x000a__x000a_"/>
    <s v="_x000a__x000a__x000a__x000a__x000a__x000a__x000a_-PA240-017"/>
    <s v="-_x000a__x000a__x000a_931_x000a__x000a__x000a__x000a__x000a__x000a__x000a_932"/>
    <s v="_x000a__x000a__x000a_15/02/2024_x000a__x000a__x000a__x000a__x000a__x000a__x000a_15/02/2024_x000a__x000a__x000a__x000a__x000a__x000a__x000a__x000a__x000a__x000a__x000a__x000a__x000a__x000a__x000a__x000a__x000a__x000a_"/>
    <s v="_x000a__x000a__x000a_'31/12/2024_x000a__x000a__x000a__x000a__x000a__x000a__x000a_31/12/2024_x000a__x000a__x000a__x000a__x000a__x000a__x000a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s v="- Dirección de Talento Humano_x000a_- Director(a) Técnico(a) de la Dirección de Talento Humano y Profesional Especializado o Universitario de la Dirección de Talento Humano._x000a__x000a__x000a__x000a__x000a__x000a__x000a__x000a_- Dirección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Riesg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ctualizado."/>
    <d v="2023-12-13T00:00:00"/>
    <s v="_x000a__x000a_Establecimiento de controles_x000a__x000a_Tratamiento del riesgo"/>
    <s v="Se ajustó la redacción de las actividades de control preventivo y detectivo._x000a_Se retiró control detectivo # 5 por encontrarse duplicado.._x000a_Se definieron acciones de tratamiento para la vigencia  2024."/>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Preparar y liquidar la nómina, aportes a seguridad social y parafiscales."/>
    <n v="209"/>
    <s v="FI-C032"/>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x v="19"/>
    <s v="- Conflicto de intereses._x000a_- Desconocimiento de los principios y valores institucionales._x000a_- Amiguismo._x000a_- Abuso de los privilegios de acceso a la información para la liquidación de nómina por la solicitud y/o aceptación de dádivas_x000a_- Personal no calificado para el desempeño de las funciones del cargo.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 Horas extra: Validar autorización de horas extras emitida por la Subsecretaría Corporativa y Verificar cumplimiento de los requisitos del Formato. Incapacidad, Licencias de Maternidad y Paternidad: Verificar que sea expedida por la instancia competente de acuerdo con la normatividad vigente, que sea legible y que cumpla las demás condiciones de una incapacidad de acuerdo con lo establecido en la normatividad vigente en la materia. Ingreso: Verificar que el paquete de documentos aportado por el procedimiento de Gestión Organizacional para el ingreso de el(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 Primas Técnicas: Resolución donde se concede la prima técnica y se verifica la notificación en la base de datos de seguimiento de notificaciones. Vacaciones: Se revisa el formato de programación de vacaciones que esté totalmente diligenciado, se revisa que las fechas correspondan al período de vacaciones a disfrutar. Retiros: Se revisa el acto administrativo de renuncia o desvinculación. Licencias no remuneradas: Se revisa e ingresa la información del acto administrativo que concede la licencia. Encargos Se revisa el acto administrativo y el acta de posesión (Desde el procedimiento de Gestión de Nómina solo se ingresan al Sistema de Personal y Nómina PERNO los encargos que modifican la asignación básica salarial de el(la) servidor(a) encargado(a)). Interrupción de Encargo: Se verifica el acto administrativo que genera la interrupción del encargo y por ende la variación en los conceptos de nómina. Deducibles retenciones en la fuente: Se revisa formato que se tiene para deducción de dependientes y los anexos según el caso: * Crédito hipotecario se revisa el certificado emitido por el banco. * Medicina Prepagada o Plan complementarios: se revisa el certificado emitido por la Entidad competente. _x000a_Cambio de cuenta bancaria: se revisa el certificado emitido por el banco y aportado por el servidor público. Libranza, AFC, AVP, embargos, afiliaciones cooperativas, Medicina Prepagada: Una vez recibida la solicitud, revisa la capacidad de descuento, que la entidad operadora tenga código interno para entidad operadora de libranzas, el embargo oficio del juzgad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el Profesional Especializado o Universitario de Talento Humano encargado del ingreso de las novedades, las registra en el documento de la novedad correspondiente y realiza los ajustes. De lo contrario, quedan las siguientes evidencias de acuerdo con la novedad registrada: Horas extra: Resolución horas extras archivadas en nómina de cada mes. Incapacidad: Resoluciones de incapacidades archivadas en nómina de cada mes. Ingreso: Hoja de Ruta- Novedad de Ingreso (4232000-FT-159), con el VoBo del Profesional que revisa el ingreso, que es adicionada a la historia laboral de los(las) servidores(as) públicos(as) que ingresan a la entidad y la posición en el Sistema de Personal y Nómina Perno. Primas Técnicas: Resolución (4203000-FT-997) prima técnica. Vacaciones: Resolución vacaciones reconocidas archivadas en la nómina de cada mes. Retiros: Resolución (4203000-FT-997) de retiro. Licencia no remunerada: Resolución (4203000-FT-997) por la cual se concede una licencia no remunerada. Encargos: Resolución (4203000-FT-997) por medio de la cual se hace un encargo a un(a) servidor(a). Interrupción de Encargo: Resolución (4203000-FT-997) por la cual se da por terminado un encargo a un/(a) servidor(a). Deducibles retenciones en la fuente: Radicado del Sistema de Gestión Documental. Cambio de cuenta bancaria: Correo electrónico remitido a la Subdirección Financiera con los soportes. Novedades de Libranza, AFC: Oficios de solicitud y aprobación, así como registros de consignación de AFC, APV y embargos archivados en la serie documental Nómina y Tipo documental Libranzas en el archivo de la entidad. Tipo: Preventivo Implementación: Manual_x000a_- 2 El procedimiento (2211300-PR-177) Gestión de Nómina indica que el Profesional Universitario de la Dirección de Talento Humano encargado de la revisión de la nómina, autorizado(a) por el(la) Director(a) Técnico(a) de la Dirección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se debe enviar correo electrónico a soporte de Oficina de Tecnologías de la Información y Comunicaciones - OTIC o al Profesional Especializado o Universitario de la Dirección de Talento Humano encargado de ingresar la novedad dependiendo del tipo de ajuste requerido conforme a las novedades ingresadas en el sistema de personal y nómina - PERNO. De lo contrario, queda como evidencia el Informe de pre-nómina confrontado con las diversas novedades que afectan la liquidación de la nómina procesada. Tipo: Preventivo Implementación: Manual_x000a_- 3 El procedimiento (2211300-PR-177) Gestión de Nómina indica que el Profesional Universitario de la Dirección de Talento Humano, autorizado(a) por el(la) Director(a) Técnico(a) de la Dirección de Talento Humano, mensualmente coteja los valores totales de la nómina y de las planillas de autoliquidación garantizando que estos estén contenidos dentro de los recursos del presupuesto aprobado para el mes.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Universitarios de la Dirección de Talento Humano encargados tanto del ingreso de las novedades, como de la revisión de la nómina para que se hagan los ajustes a que haya lugar. De lo contrario, quedan como evidencia el(los) Memorando (4233300-FT-011) por medio del (los) cual(es) se solicita Certificado de Registro Presupuestal - CRP a la Subdirección Financiera con soportes que evidencian igualdad en los valores a dispersar bajo el concepto de nómina. Tipo: Preventivo Implementación: Manual_x000a_- 4 El procedimiento (2211300-PR-221) Gestión Organizacional indica que el Profesional Especializado o Universitario de la Dirección de Talento Humano, autorizado(a) por el(la) Director(a) Técnico(a) de la Dirección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Prima Técnica (4232000-FT-169) y comunicación remitida con la solicitud de incremento. En caso de evidenciar observaciones, desviaciones o diferencias, se debe notificar a el(la) peticionario(a) a través de acto administrativo Resolución (4203000-FT-997) por la cual no se reconoce - incrementa una prima técnica nivel profesional o asesor o directivo y una comunicación Memorando (4233300-FT-011) dirigida a el(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Resolución (4203000-FT-997) por la cual no se hace incremento una prima técnica nivel profesional o asesor o directivo. Tipo: Preventivo Implementación: Manual_x000a_- 5 El procedimiento (2211300-PR-177) Gestión de Nómina indica que el(la) Director(a) Técnico(a) de la Dirección de Talento Humano, autorizado(a) por el(la) Subsecretario(a) Corporativo(a), mensualmente revisa y firma el reporte de nómina definitivo generado desde el sistema de personal y nómina - PERNO, para ser socializado al (a la)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la Dirección de Talento Humano y el(la) Subsecretario(a) Corporativo(a).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del Talento Humano indica que el(la) Director(a) Técnico(a) de la Dirección de Talento Humano o quien se designe por competencia, autorizado(a) por el  Manual Específico de Funciones y Competencias Laborales y por el(la) Director(a) Técnico(a) de la Dirección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 Tipo: Correctivo Implementación: Manual_x000a_- 2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la) Director(a) Técnico(a) de la Dirección de Talento Humano, respectivamente, cada vez que se identifique la materialización del riesgo aplican las medidas que determine la Oficina de Control Disciplinario Intern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 3 El mapa de riesgos del proceso de Gestión del Talento Humano indica que el Profesional Especializado o Universitario de la Dirección de Talento Humano, autorizado(a) por el Manual Específico de Funciones y Competencias Laborales, cada vez que se identifique la materialización del riesgo realiza el requerimiento a el(la) servidor(a) sobre la devolución del dinero adicional reconocido en los pagos de nómina  y las demás acciones a que haya lugar para efectiva la recuperación del diner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trimestralmente la reprogramación del Plan Anual de Caja con el propósito de proyectar los recursos requeridos para el pago de las nóminas de los(as) servidores(as) de la Entidad._x000a__x000a__x000a__x000a__x000a__x000a__x000a__x000a__x000a__x000a__x000a__x000a__x000a__x000a__x000a__x000a__x000a__x000a__x000a_"/>
    <s v="- Profesional Especializado o Universitario de la Dirección de Talento Humano._x000a__x000a__x000a__x000a__x000a__x000a__x000a__x000a__x000a__x000a__x000a__x000a__x000a__x000a__x000a__x000a__x000a__x000a__x000a_"/>
    <s v="_x000a__x000a__x000a__x000a__x000a__x000a_-PA240-018"/>
    <s v="_x000a__x000a__x000a__x000a__x000a__x000a_933"/>
    <s v="15/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 el requerimiento a el(la) servidor(a) sobre la devolución del dinero adicional reconocido en los pagos de nómina y las demás acciones a que haya lugar para efectiva la recuperación del dinero._x000a__x000a__x000a__x000a__x000a__x000a_- Actualizar 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s v="- Dirección de Talento Humano_x000a_- Director(a) Técnico(a) de la Dirección de Talento Humano o quien se designe por competencia._x000a_- Director(a) Técnico(a) de la Dirección de Talento Humano y Profesional Especializado o Universitario de la Dirección de Talento Humano._x000a_- Director(a) Técnico(a) de la Dirección de Talento Humano._x000a__x000a__x000a__x000a__x000a__x000a_- Dirección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Riesg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actualizado."/>
    <d v="2023-12-13T00:00:00"/>
    <s v="_x000a__x000a_Establecimiento de controles_x000a__x000a_Tratamiento del riesgo"/>
    <s v="Se ajustó la redacción de las actividades de control preventivo y detectivo._x000a_Se definió acción de tratamiento para la vigencia  2024."/>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64"/>
    <s v="EYADP-G159"/>
    <s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x v="0"/>
    <s v="Ejecución y administración de procesos"/>
    <x v="19"/>
    <s v="- Aplicación errónea en algunos casos  de criterios o instrucciones para la realización de actividades._x000a_- Fallas en la realización de seguimiento a las acciones planeadas._x000a_- Baja participación de los(as) servidores(as) en las actividades ejecutadas desde los planes que conforman el Plan Estratégico de Talento Humano._x000a_- Deficiencias en los procesos de divulgación de los lineamientos normativos, procedimentales y técnicos a que hay lugar en materia de gestión de talento humano.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s v="- 1 El procedimiento (4232000-PR-372) Gestión de Peligros, Riesgos y Amenazas indica que el Profesional Universitario de Talento Humano, autorizado(a) por el(la) Director(a) Técnico(a) de la Dirección de Talento Humano, anualmente o cada que se presente un cambio normativo verifica la expedición de normatividad en materia de seguridad y salud en el trabajo que impactan al Sistema de Gestión de Seguridad y Salud en el Trabajo. La(s) fuente(s) de información utilizadas es(son) las normas expedidas tanto por Gobierno Nacional como Distrital en materia de seguridad y salud en el trabajo. En caso de evidenciar observaciones, desviaciones o diferencias, en las que la entidad venga incurriendo frente a nuevas disposiciones normativas, el Profesional Universitario de la Dirección de Talento Humano notifica a través de correo electrónico al(la) Director(a) Técnico(a) de la Dirección de Talento Humano, para realizar los ajustes a que haya lugar desde el Sistema de Gestión de Seguridad y Salud en el Trabajo y actualiza la Matriz Legal del Seguridad y Salud en el Trabajo. De lo contrario, queda como evidencia la Matriz Legal de Seguridad y Salud en el Trabajo actualizada. Tipo: Preventivo Implementación: Manual_x000a_- 2 El procedimiento (2211300-PR-166) Gestión de la Salud indica que el Profesional Universitario de la Dirección de Talento Humano, autorizado(a) por el(la) Director(a) Técnico(a) de la Dirección de Talento Humano, cuatrimestralmente verifica el cumplimiento de las recomendaciones y restricciones medicas generadas por parte del médico tratante a los(las) servidores(as) de la entidad. La(s) fuente(s) de información utilizadas es(son) las restricciones y recomendaciones médicas generadas por el médico tratante a los(las) servidores(as) de la entidad. En caso de evidenciar observaciones, desviaciones o diferencias, el Profesional Universitario de la Dirección de Talento Humano las registra en el formato Acta (4233300-FT-008) del desarrollo de la verificación al cumplimiento de las recomendaciones y restricciones médicas a través de las Mesas Laborales y realiza solicitud de cumplimiento de la recomendación o restricción médica a el(la) servidora(a) a través de Memorando (4233300-FT-011). De lo contrario, queda como evidencia registro en el Acta (4233300-FT-008) con el desarrollo de la verificación al cumplimiento de las recomendaciones y restricciones médicas a través de las Mesas Laborales. Tipo: Preventivo Implementación: Manual_x000a_- 3 El procedimiento (2211300-PR-166) Gestión de la Salud indica que el Profesional Universitario de la Dirección de Talento Humano, autorizado(a) por el(la) Director(a) Técnico(a) de la Dirección de Talento Humano, cuatrimestralmente verifica estado y evolución de los casos de salud vigentes en la entidad. La(s) fuente(s) de información utilizadas es(son) la Base de datos de seguimiento a enfermedades de origen común y laboral, Notificación de Incidentes (4232000-FT-1053) e Investigación de Incidentes y Accidentes de Trabajo (4232000-FT-1043). En caso de evidenciar observaciones, desviaciones o diferencias, el Profesional Universitario de Talento Humano las registra en el Acta (4233300-FT-008) con el desarrollo de la verificación de los casos de salud a través de las Mesas Laborales y realiza la notificación a la instancia competente (ARL o EPS) según corresponda a través de correo electrónico o de Oficio (4233300-FT-012). De lo contrario, queda como evidencia registro Acta con el desarrollo de la verificación de los casos de salud a través de las Mesas Laborales. Tipo: Preventivo Implementación: Manual_x000a_- 4 El procedimiento 4232000-PR-372 Gestión de Peligros, Riesgos y Amenazas indica que el Profesional Universitario de la Dirección de Talento Humano con apoyo de la Aseguradora de Riesgos Laborales – ARL, autorizado(a) por el(la) Director(a) Técnico(a) de la Dirección de Talento Humano, anualmente verifica, a través de la autoevaluación sobre el cumplimiento de los estándares mínimos del Sistema de Gestión de Seguridad y Salud en el Trabajo. La(s) fuente(s) de información utilizadas es(son) la normatividad vigente en materia de Salud y Seguridad en el Trabajo. En caso de evidenciar observaciones, desviaciones o diferencias, el Profesional Universitario de la Dirección de Talento Humano debe establecer acciones a través del formato Plan de mejoramiento (4232000-FT-1276) sobre el resultado de la autoevaluación de los estándares mínimos del SG-SST, enfocado en la corrección de las desviaciones y diferencias identificadas y registrarlas en el informe de resultados de la evaluación de los estándares mínimos del Sistema de Gestión de Seguridad y Salud en el Trabajo, para socializarlas con e(la) Directora(a) Técnico(a) de Talento Humano a través de correo electrónico. De lo contrario, queda como evidencia informe de resultados de la evaluación de los estándares mínimos del Sistema de Gestión de Seguridad y Salud en el Trabajo. Tipo: Detectivo Implementación: Manual_x000a_- 5 El procedimiento (4232000-PR-372) Gestión de Peligros, Riesgos y Amenazas indica que el Profesional Especializado o Universitario de la Dirección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 el(la) Director(a) Técnico(a) de la Dirección de Talento Humano a través del subcomité de autocontrol de la dependencia. De lo contrario, queda como evidencia Acta subcomité de autocontrol (4201000-FT-281) que incluye el informe de Plan de Seguridad y Salud en el Trabajo.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del Talento Humano indica que el Profesional Universitario de la Dirección de Talento Humano, autorizado(a) por el(la) Directora(a) Técnico(a) de la Dirección de Talento Humano, cada vez que se identifique la materialización del riesgo formula plan de acción para mitigar el incumplimiento legal en la implementación de los estándares mínimos del Sistema de Gestión y Seguridad y Salud en el Trabajo. Tipo: Correctivo Implementación: Manual_x000a_- 2 El mapa de riesgos del proceso de Gestión del Talento Humano indica que el Profesional Universitario de la Dirección de Talento Humano, autorizado(a) por el(la) Directora(a) Técnico(a) de la Dirección de Talento Humano, cada vez que se identifique la materialización del riesgo implementa las acciones formuladas para la mitigación al incumplimiento legal en la implementación de los estándares mínimos del Sistema de Gestión y Seguridad y Salud en el Trabaj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2335999999999999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_x000a_- Reportar al(la) a la directora(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riesgo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s v="- Dirección de Talento Humano_x000a_- Profesional Universitario de la Dirección de Talento Humano. _x000a_- Profesional Universitario de la Dirección de Talento Humano. _x000a_- Profesional Universitario de la Dirección de Talento Humano. _x000a__x000a__x000a__x000a__x000a__x000a_- Dirección de Talento Humano"/>
    <s v="-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actualizado."/>
    <d v="2023-12-13T00:00:00"/>
    <s v="_x000a__x000a_Establecimiento de controles_x000a_Evaluación de controles_x000a_"/>
    <s v="Se ajustó en la redacción de las actividades de control de tipo preventivo y detectivo, así mismo, la frecuencia del control preventivo 1._x000a_Se ajustó la explicación de la valoración obtenida después de controles."/>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s relaciones laborales colectivas e individuales entre los servidores(as) públicos(as) y la Entidad."/>
    <n v="265"/>
    <s v="EYADP-G160"/>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x v="19"/>
    <s v="- Fallas en la realización de seguimiento a las acciones planeadas._x000a_- Personal no calificado para el desempeño de las funciones de algunos cargo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osibles hallazgos por parte de entes de control._x000a_- Afectación de la imagen institucional_x000a_- Pago de indemnizaciones como resultado de demandas.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Baja (2)"/>
    <n v="0.4"/>
    <s v="Menor (2)"/>
    <s v="Menor (2)"/>
    <s v="Leve (1)"/>
    <s v="Leve (1)"/>
    <s v="Leve (1)"/>
    <s v="Leve (1)"/>
    <s v="Menor (2)"/>
    <n v="0.4"/>
    <s v="Moderado"/>
    <s v="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
    <s v="- 1 El procedimiento (2211300-PR-174) Gestión de Relaciones Laborales indica que el(la) Secretario(a) General o quienes este(a) designe por competencia, autorizado(a) por el Manual Específico de Funciones y Competencias Laborales, de acuerdo con la periodicidad que se pacte en el Acuerdo Laboral anterior verifica la pertinencia y el alcance de los compromisos a adquirir en la mesa de negociación celebrada con las organizaciones sindicales.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 y Acta de acuerdos y no acuerdos laborales. Tipo: Preventivo Implementación: Manual_x000a_- 2 El procedimiento 2211300-PR-174 - Gestión de Relaciones Laborales indica que el Profesional Especializado o Universitario de la Dirección de Talento Humano con el acompañamiento y la supervisión del(la) Director(a) Técnico(a) de la Dirección de Talento Humano, autorizado(a) por el(la) Secretario(a) General y el(la) Subsecretario(a) Corporativa, cada vez que lo determinen las autoridades pertinentes (Secretario(a) General, Subsecretario(a) Corporativo(a),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Resolución (4203000-FT-997) expedidos en el marco al cumplimiento de lo establecido en el acuerdo laboral. En caso de evidenciar observaciones, desviaciones o diferencias, se debe notificar a través de correo electrónico a el(la) Secretario(a) General, al (a la) Subsecretario(a) Corporativa(a) y al (a la) Director(a) Técnico(a) de la Dirección de Talento Humano. De lo contrario, queda como evidencia acta de reunión en la que quedan registrados los resultados del seguimiento a la implementación de lo acordad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la) Secretario(a) General, el(la) Subsecretario(a) Corporativo(a) y el(la) Director(a) Técnico(a) de la Dirección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Tipo: Correctivo Implementación: Manual_x000a_- 2 El mapa de riesgos del proceso de Gestión del Talento Humano indica que el(la) Director(a) Técnico(a) de la Dirección de Talento Humano y el Profesional Especializado o Universitario de la Dirección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riesgo Posibilidad de afectación reputacional por pérdida de confianza por parte de los/as trabajadores/as y las organizaciones sindicales, debido a incumplimiento parcial de compromisos durante la ejecución de la estrategia para la atención individual y colectivas de trabajo"/>
    <s v="- Dirección de Talento Humano_x000a_- Profesional Especializado o Universitario de la Dirección de Talento Humano._x000a_- Secretario(a) General, el(la) Subsecretario(a) Corporativo(a) y el(la) Director(a) Técnico de la Dirección de Talento Humano._x000a_- Director(a) Técnico(a) de la Dirección de Talento Humano y Profesional Especializado o Universitario de la Dirección de Talento Humano._x000a__x000a__x000a__x000a__x000a__x000a_- Dirección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actualizado."/>
    <d v="2023-12-13T00:00:00"/>
    <s v="_x000a_Análisis antes de controles_x000a_Establecimiento de controles_x000a__x000a_"/>
    <s v="Se ajustó la valoración de la probabilidad frente al número de veces en que se ejecutó la actividad clave asociada al riesgo en el último año. Así mismo, se ajustó la explicación de la valoración obtenida antes de controles._x000a_Se ajustó en la redacción de las actividades de control preventivo y detectivo."/>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 modalidad laboral de teletrabajo."/>
    <n v="266"/>
    <s v="EYADP-G161"/>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x v="19"/>
    <s v="- Fallas en la realización de seguimiento a las acciones planeadas._x000a_- Desconocimiento de esta modalidad laboral y los beneficios que tiene para los individuos y las entidade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Afectación en la imagen institucional al no verse promovido el teletrabajo como una modalidad laboral._x000a_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Baja (2)"/>
    <n v="0.4"/>
    <s v="Leve (1)"/>
    <s v="Menor (2)"/>
    <s v="Leve (1)"/>
    <s v="Leve (1)"/>
    <s v="Leve (1)"/>
    <s v="Leve (1)"/>
    <s v="Menor (2)"/>
    <n v="0.4"/>
    <s v="Moderado"/>
    <s v="El proceso estima que el riesgo se ubica en una zona moderada, debido a que la frecuencia con la que se realizó la actividad clave asociada al riesgo se presentó 4 vez en el último año, sin embargo, ante su materialización, podrían presentarse efectos significativos, en la imagen de la entidad a nivel local."/>
    <s v="- 1 El procedimiento (2211300-PR-221) Gestión Organizacional indica que el Profesional Especializado o Universitario de la Dirección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Seguimiento Teletrabajo (4232000- FT-1167). La(s) fuente(s) de información utilizadas es(son) normatividad que regula la modalidad de teletrabajo y el formato Seguimiento Teletrabajo (4232000- FT-1167). En caso de evidenciar observaciones, desviaciones o diferencias, se debe dejar evidencia en el formato Seguimiento Teletrabajo (4232000-FT-1167 ) y validar, por parte de la Mesa Técnica de Apoyo en Teletrabajo, si hay lugar a la terminación del reconocimiento como teletrabajador(a) a el(a) servidor(a) público(a,) acción que debe quedar registrada en el Acta (4233300-FT-008) de la sesión de la Mesa Técnica de Apoyo en Teletrabajo. De lo contrario, queda como evidencia el registro Seguimiento Teletrabajo (4232000-FT-1167). Tipo: Preventivo Implementación: Manual_x000a_- 2 El procedimiento (2211300-PR-221) Gestión Organizacional indica que el(la) Director(a) Técnico(a) de Talento Humano, autorizado(a) por el  Manual Específico de Funciones y Competencias Laborales, bimestralmente revisa el estado de la ejecución de las actividades desarroll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Gestión Organizacional (2211300-PR-221). En caso de evidenciar observaciones, desviaciones o diferencias, el Profesional Especializado o Universitario responsable de su proyección deberá dar alcance al informe sobre la gestión adelantada desde el procedimiento de Gestión Organizacional a través de correo electrónico. De lo contrario, queda como evidencia el Acta subcomité de autocontrol (4201000-FT-281) que incluye el informe de la gestión adelantada desde el procedimiento de Gestión Organizacional. Tipo: Detectivo Implementación: Manual_x000a_- 3 El procedimiento (2211300-PR-221) Gestión Organizacional indica que el Profesional Especializado o  Universitario de la Dirección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Seguimiento Teletrabajo (4232000- FT-1167). La(s) fuente(s) de información utilizadas es(son) normatividad que regula la modalidad de teletrabajo y el formato Seguimiento Teletrabajo (4232000- FT-1167). En caso de evidenciar observaciones, desviaciones o diferencias, se debe dejar evidencia en el formato Seguimiento Teletrabajo (4232000-FT-1167) y validar, por parte de la Mesa Técnica de Apoyo en Teletrabajo, si hay lugar a la terminación del reconocimiento como teletrabajador(a) a el(la) servidor(a) público(a), acción que debe quedar registrada en el Acta (4233300-FT-008) de la sesión de la Mesa Técnica de Apoyo en Teletrabajo. De lo contrario, queda como evidencia el registro Seguimiento Teletrabajo (4232000-FT-1167).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determina las acciones a realizar y nuevas fechas para dar cumplimiento a la(s) actividad(es), relacionada(s) con la gestión del teletrabajo en la entidad, que presente(n) incumplimiento. Tipo: Correctivo Implementación: Manual_x000a_- 2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59999999999998"/>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e(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riesgo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s v="- Dirección de Talento Humano_x000a_- Profesional Especializado o Universitario de la Dirección de Talento Humano._x000a_- Profesional Especializado o Universitario de la Dirección de Talento Humano._x000a_- Profesional Especializado o Universitario de la Dirección de Talento Humano._x000a__x000a__x000a__x000a__x000a__x000a_- Dirección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actualizado."/>
    <d v="2023-12-13T00:00:00"/>
    <s v="_x000a_Análisis antes de controles_x000a_Establecimiento de controles_x000a_Evaluación de controles_x000a_"/>
    <s v="Se ajustó la explicación de la valoración obtenida antes de controles._x000a_Se ajustó en la redacción de las actividades de control preventivo, detectivo y correctivo._x000a_Se ajustó la explicación de la valoración obtenida después de controles."/>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10"/>
    <s v="FI-C033"/>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x v="19"/>
    <s v="- Deficiencias en la administración (custodio, uso y manejo) de los elementos dispuestos para la atención de emergencias en las distintas sedes de la entidad._x000a_- Amiguismo._x000a_- Desconocimiento de los principios y valores institucionales._x000a__x000a__x000a__x000a__x000a__x000a__x000a_"/>
    <s v="- Presiones o motivaciones individuales, sociales o colectivas, que inciten a la realizar conductas contrarias al deber ser._x000a__x000a__x000a__x000a__x000a__x000a__x000a__x000a__x000a_"/>
    <s v="- Pérdida de credibilidad hacia la entidad de parte de los(as) servidores(as), colaboradores(as) y ciudadanos(as)._x000a_- Detrimento patrimonial._x000a_- Investigaciones disciplinarias._x000a_- Generación de reprocesos y desgaste administrativo.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32000-PR-372) Gestión de Peligros, Riesgos y Amenazas indica que el Profesional Universitario o Técnico Operativo de Talento Humano, autorizado(a) por Director(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e inspección de elementos de botiquín_x0009_(4232000-FT-1281) que contiene la lista de productos que conforman un botiquín, de acuerdo con la normatividad aplicable. En caso de evidenciar observaciones, desviaciones o diferencias, el Profesional Universitario de Talento Humano registra la novedad en el formato Entrega e inspección de elementos de botiquín (4232000-FT-1281) y gestiona la completitud de los elementos que conforman el botiquín, para hacer la posterior entrega de estos. De lo contrario, se registra la conformidad de la entrega del botiquín en el formato Entrega e inspección de elementos de botiquín (4232000-FT-1281) que contiene la lista de productos que conforman un botiquín, de acuerdo con la normatividad aplicable, firmado tanto por el Profesional Universitario o Técnico Operativo de Talento Humano que ejerce la entrega y por el responsable de la custodia del botiquín en la sede. Tipo: Preventivo Implementación: Manual._x000a_- 2 El procedimiento (4232000-PR-372) Gestión de Peligros, Riesgos y Amenazas indica que el Profesional Universitario o Técnico Operativo de la Dirección de Talento Humano, autorizado(a) por el(la) Director(a) Técnico(a) de la Dirección de Talento Humano, cuatrimestralmente, y de acuerdo al cronograma definido para la vigencia, verifica, utilizando el formato Entrega e inspección de elementos de botiquín (4232000-FT-1281), la completitud e idoneidad de los productos contenidos en los botiquines ubicados en las diferentes sedes de la entidad. La(s) fuente(s) de información utilizadas es(son) la normatividad vigente aplicable a los botiquines y el formato Entrega e inspección de elementos de botiquín_x0009_(4232000-FT-1281), que contiene lista de productos que conforman un botiquín de acuerdo con la normatividad aplicable. En caso de evidenciar observaciones, desviaciones o diferencias, el Profesional Universitario de la Dirección de Talento Humano registra la novedad en el formato Entrega e inspección de elementos de botiquín (4232000-FT-1281) y posterior realiza el reporte de la novedad a través de Memorando (4233300-FT-011) al líder de la sede en la que se identificó novedad y/o desviación en el(los) botiquín(es). De lo contrario, queda como evidencia el registro de la conformidad del contenido de los botiquines en el formato Entrega e inspección de elementos de botiquín (4232000-FT-1281). Tipo: Detectivo Implementación: Manual_x000a_- 3 El procedimiento (4232000-PR-372) Gestión de Peligros, Riesgos y Amenazas indica que el Profesional Especializado o Universitario de la Dirección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 el la) Director(a) Técnico(a) de la Dirección de Talento Humano a través del subcomité de autocontrol de la dependencia. De lo contrario, queda como evidencia Acta subcomité de autocontrol (4201000-FT-281), que incluye el informe de Pla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 Técnico(a) de la Dirección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Tipo: Correctivo Implementación: Manual_x000a_- 2 El mapa de riesgos del proceso de Gestión del Talento Humano indica que el(la) Director(a) Técnico(a) de la Dirección de Talento Humano y el Profesional Universitario de la Dirección de Talento Humano, autorizado(a) por el Manual Específico de Funciones y Competencias Laborales y por el(la) Director(a) Técnico(a) de la Dirección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y realizar seguimiento al cronograma 2024 para la realización de la  verificación de la completitud e idoneidad de los productos contenidos en los botiquines de las sedes de la Secretaría General de la Alcaldía Mayor de Bogotá, D.C._x000a__x000a__x000a__x000a__x000a__x000a__x000a__x000a__x000a__x000a__x000a__x000a__x000a__x000a__x000a__x000a__x000a__x000a__x000a_"/>
    <s v="- Profesional Universitario de la Dirección de Talento Humano._x000a__x000a__x000a__x000a__x000a__x000a__x000a__x000a__x000a__x000a__x000a__x000a__x000a__x000a__x000a__x000a__x000a__x000a__x000a_"/>
    <s v="_x000a__x000a__x000a__x000a__x000a__x000a_-PA240-018"/>
    <s v="_x000a__x000a__x000a__x000a__x000a__x000a_-935"/>
    <s v="15/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s v="- Dirección de Talento Humano_x000a_- Profesional Universitario de la Dirección de Talento Humano. _x000a_- Director(a) Técnico(a) de la Dirección de Talento Humano y Profesional Universitario de la Dirección de Talento Humano._x000a__x000a__x000a__x000a__x000a__x000a__x000a_- Dirección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Riesg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ctualizado."/>
    <d v="2023-12-13T00:00:00"/>
    <s v="_x000a__x000a_Establecimiento de controles_x000a__x000a_Tratamiento del riesgo"/>
    <s v="Se ajustó la redacción de las actividades de control preventivo y detectivo._x000a_Se definió acción de tratamiento para la vigencia  2024."/>
    <m/>
    <m/>
    <m/>
    <m/>
    <m/>
    <m/>
    <m/>
    <m/>
    <m/>
    <m/>
    <m/>
    <m/>
    <m/>
    <m/>
    <m/>
    <m/>
    <m/>
    <m/>
    <m/>
    <m/>
    <m/>
    <m/>
    <m/>
    <m/>
    <m/>
    <m/>
    <m/>
    <m/>
    <m/>
    <m/>
    <m/>
    <m/>
    <m/>
    <n v="33"/>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Diseñar, ejecutar, orientar y divulgar las acciones de Comunicación Corporativa de la entidad."/>
    <n v="224"/>
    <s v="EYADP-G123"/>
    <s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x v="0"/>
    <s v="Ejecución y administración de procesos"/>
    <x v="20"/>
    <s v="- Respuestas a temáticas emergentes no previsibles dentro de la planeación de comunicaciones._x0009__x000a__x000a__x000a__x000a__x000a__x000a__x000a__x000a__x000a_"/>
    <s v="-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_x000a_"/>
    <s v="- Pérdida de imagen y gobernabilidad externas._x000a_- Hallazgos y requerimientos dentro de las auditorias interna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Menor (2)"/>
    <s v="Menor (2)"/>
    <s v="Menor (2)"/>
    <s v="Menor (2)"/>
    <s v="Menor (2)"/>
    <s v="Menor (2)"/>
    <s v="Menor (2)"/>
    <n v="0.4"/>
    <s v="Moderado"/>
    <s v="El proceso estima que el riesgo se ubica en una zona moderada, debido a que la frecuencia con la que se realizó la actividad clave asociada al riesgo se presentó 13 veces en el último año, sin embargo, ante su materialización, podrían presentarse efectos significativos, como el incumplimiento en las metas y objetivos institucionales afectando el cumplimiento en las metas regionales."/>
    <s v="- 1 El procedimiento Comunicación Corporativa código 4140000-PR-368 (Actividad 2), indica que el(la) Asesor(a) del(la) Secretario(a) General en temas de Comunicaciones, autorizado(a) por el(la) Secretario(a) General, durante el primer trimestre de la vigencia verifica que las necesidades de comunicación por parte de las dependencias hayan sido remitidas, las cuales son el insumo para conformar el Plan de Comunicaciones Institucional (Documento Interno). Así mismo, verifica que dichas solicitudes atiendan lo establecido en el Manual de marca vigente de la Alcaldía Mayor de Bogotá. La(s) fuente(s) de información utilizadas es(son) las solicitudes de comunicación recibidas y el Manual de Marce vigente de la Alcaldía Mayor de Bogotá. En caso de evidenciar observaciones, desviaciones o diferencias, se informan a la dependencia mediante correo electrónico o reunión (Evidencia reunión 2213100-FT-449). De lo contrario, se incluye la solicitud en el Plan de Comunicaciones Institucional (Documento Interno). Tipo: Preventivo Implementación: Manual_x000a_- 2 El procedimiento Comunicación Corporativa código 4140000-PR-368 (Actividad 4), indica que el(la) Asesor(a) del Secretario General en temas de Comunicaciones, autorizado(a) por el (la) Secretario(a) General, cada vez que se reciba una nueva solicitud de comunicación verifica las necesidades emergentes de comunicación remitidas por parte de las dependencias, revisando que estas sean pertinentes y atiendan lo establecido en el Manual de Marca vigente de la Alcaldía Mayor de Bogotá. La(s) fuente(s) de información utilizadas es(son) correo electrónico con nuevas necesidades de comunicación y el Plan de Comunicaciones vigente. En caso de evidenciar observaciones, desviaciones o diferencias, son informadas mediante correo electrónico o reunión con la dependencia remitente para su corrección (Evidencia reunión 2213100-FT-449). De lo contrario, se realiza la actualización del Plan de Comunicaciones Institucional (Documento Interno). Tipo: Preventivo Implementación: Manual_x000a_- 3 El procedimiento Comunicación Corporativa código 4140000-PR-368 (Actividad 6), indica que el profesional creativo del punto de encuentro de la Secretaría General, autorizado(a) por el(la) Asesor(a) de Comunicaciones de la Secretaría General, cada vez que se reciba la solicitud de campaña (Brief) realiza la verificación del contenido utilizando el formato “Verificación de Campañas 4140000-FT-1065”, comprobando que se encuentre diligenciado completamente y que la información permita crear los diseños para la campaña. La(s) fuente(s) de información utilizadas es(son) la solicitud de campañas (Brief) 4140000- FT-1048. En caso de evidenciar observaciones, desviaciones o diferencias, regresa la solicitud al interesado indicando los comentarios respectivos por medio de correo electrónico o evidencia de reunión. De lo contrario, el equipo punto de encuentro procede a realizar una reunión de tráfico para iniciar el proceso creativo de realización de los diseños de campaña. Tipo: Detectivo Implementación: Manual_x000a_- 4 El procedimiento Comunicación Corporativa código 4140000-PR-368 (Actividad 8), indica que el jefe de dependencia (o su delegado), autorizado(a) por el Manual especifico de funciones y competencias laborales, una vez recibida la propuesta de diseño de campaña (piezas, imágenes, audiovisuales, etc.) revisa este diseño teniendo en cuenta que el mismo corresponda con el objetivo de la solicitud. La(s) fuente(s) de información utilizadas es(son) la propuesta de diseño de campaña y el formato brief. En caso de evidenciar observaciones, desviaciones o diferencias, las informa para elaborar nuevamente la propuesta de diseño de campana y realizar los ajustes que correspondan, dejando constancia en la evidencia de reunión respectiva. De lo contrario, se aprueba la propuesta de diseño de campaña dejando constancia en la evidencia de reunión respectiva. Tipo: Preven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Gestión Estratégica de Comunicación e Información indica que el(la) asesor(a) del Secretario(a) General en temas de Comunicaciones, autorizado(a) por el líder de este proceso, cada vez que se identifique la materialización del riesgo, solicita a las dependencias la información para consolidar el Plan de Comunicaciones. Tipo: Correctivo Implementación: Manual_x000a_- 2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structura el Plan de Comunicaciones. Tipo: Correctivo Implementación: Manual_x000a_- 3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divulga el Plan de Comunicaciones. Tipo: Correctivo Implementación: Manual_x000a_- 4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jecuta el Plan de Comunicaciones y realizar seguimiento respectivo.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6.0479999999999999E-2"/>
    <s v="Leve (1)"/>
    <n v="0.1265625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riesgo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s v="-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Oficina Consejería de Comunicaciones"/>
    <s v="-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a_- Comunicaciones escritas._x000a_- Plan de Comunicaciones._x000a_- Estrategia de divulgación del Plan de Comunicaciones, implementada._x000a_- Campañas del Plan de Comunicaciones ejecutadas y reporte del Plan de Acción Institucional._x000a__x000a__x000a__x000a__x000a_-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n v="33"/>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Diseñar y divulgar contenidos informativos y/o periodísticos relacionados con la gestión de la Administración Distrital a través del Ecosistema Digital de la Alcaldía Mayor de Bogotá."/>
    <n v="237"/>
    <s v="EYADP-G136"/>
    <s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x v="0"/>
    <s v="Ejecución y administración de procesos"/>
    <x v="21"/>
    <s v="- Falta de conocimiento de las tendencias digitales para la divulgación de información._x000a_- Débil orientación para la consulta de los documentos soporte de la gestión del proceso, mejorar su adecuación, e implementar medidas para su fácil consulta y recuperación._x000a__x000a__x000a__x000a__x000a__x000a__x000a__x000a_"/>
    <s v="- Coyunturas políticas que afectan la toma de decisiones._x000a_- La inestabilidad de la conectividad, indisponibilidad de servidores de información y vulnerabilidad en la seguridad informática. _x000a_- Fallas en las comunicaciones. 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Leve (1)"/>
    <s v="Mayor (4)"/>
    <s v="Menor (2)"/>
    <s v="Menor (2)"/>
    <s v="Lev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
    <s v="- 1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De lo contrario, se envía correo electrónico con recomendaciones remitidas al editor de contenidos para el portal y al coordinador de redes sociales. Tipo: Preventivo Implementación: Manual_x000a_-  2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 Tipo: Preventivo Implementación: Manual_x000a_- 3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 la Oficina Consejería de Comunicaciones (portal web y redes sociales), autorizado(a) por el líder de este proceso, cada vez que se identifique la materialización del riesgo, detecta y desactiva la información publicada erróneamente en las plataformas digitales. Tipo: Correctivo Implementación: Manual_x000a_- 2 El mapa de riesgos del proceso Gestión Estratégica de Comunicación e Información indica que los profesionales de la Oficina Consejería de Comunicaciones (redes sociales, editores y la Jefe de la Oficina Consejería de Comunicaciones (en caso de información sensible), autorizado(a) por el Manual Específico de Funciones y Competencias Laborales y el líder de este proceso, cada vez que se identifique la materialización del riesgo, ajusta la información y la presenta al editor para revisión. Tipo: Correctivo Implementación: Manual_x000a_- 3 El mapa de riesgos del proceso Gestión Estratégica de Comunicación e Información indica que los profesionales de la Oficina Consejería de Comunicaciones (prensa y redes sociales), autorizado(a) por el líder de este proceso, cada vez que se identifique la materialización del riesgo, publica la información en las plataformas digital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riesgo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s v="- Oficina Consejería de Comunicaciones_x000a_- Profesionales de la Oficina Consejería de Comunicaciones (portal web y redes sociales)_x000a_- Profesionales de la Oficina Consejería de Comunicaciones (redes sociales, editores)  y Jefe de la Oficina Consejería de Comunicaciones (en caso de información sensible)_x000a_- Profesionales de la Oficina Consejería de Comunicaciones (prensa y redes sociales)_x000a__x000a__x000a__x000a__x000a__x000a_- Oficina Consejería de Comunicaciones"/>
    <s v="-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_x000a_- Información desactivada de las plataformas digitales_x000a_- Información ajustada para publicación_x000a_- Información publicada nuevamente en las plataformas digitales._x000a__x000a__x000a__x000a__x000a__x000a_-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n v="33"/>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Diseñar, revisar, ejecutar y divulgar las acciones de comunicación hacia la ciudadanía.  _x000a_Fase (actividad): Diseñar y desarrollar los temas estratégicos y coyunturales de la Ciudad y su Gobierno.."/>
    <n v="226"/>
    <s v="EYADP-G125"/>
    <s v="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x v="0"/>
    <s v="Ejecución y administración de procesos"/>
    <x v="21"/>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Débil orientación para la consulta de los documentos soporte de la gestión del proceso, mejorar su adecuación, e implementar medidas para su fácil consulta y recuperación.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Errores por parte de una Entidad externa al momento de diligenciar la información a divulgar en el formato FT1048 BRIEF._x000a_- Coyunturas políticas que impiden la definición de necesidades de comunicación._x000a__x000a__x000a__x000a__x000a__x000a__x000a_"/>
    <s v="- Pérdida de credibilidad._x000a_- Perdida de confianza interna en la administración._x000a_- Desconfianza en los productos desarrollados por la administración distrital._x000a_- Desinformación_x000a_- Pérdida de imagen externa._x000a_- Inconformidad de la ciudadanía con la información que se presenta de la gestión del distrito._x000a_- La administración distrital no logra comunicar de manera eficiente y localizada sus acciones de gobierno.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16. Paz, justicia e instituciones sólidas"/>
    <s v="7867 Generación de los lineamientos de comunicación del Distrito para construir ciudad y ciudadanía"/>
    <s v="Baja (2)"/>
    <n v="0.4"/>
    <s v="Leve (1)"/>
    <s v="Mayor (4)"/>
    <s v="Leve (1)"/>
    <s v="Leve (1)"/>
    <s v="Moderado (3)"/>
    <s v="Mayor (4)"/>
    <s v="Mayor (4)"/>
    <n v="0.8"/>
    <s v="Alto"/>
    <s v="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
    <s v="- 1 El procedimiento 4140000-PR-369 Comunicación hacia la Ciudadanía (Actividad 3), indica que el(la) profesional del equipo Agencia en Casa, autorizado(a) por el (la) Jefe Oficina Consejería de Comunicaciones, cada vez que se reciba la solicitud de campañas (Brief) 4140000-FT-1048 verifica que se encuentre diligenciado completamente y que la información permita crear los diseños para la campaña, utilizando el formato denominado “Verificación de Campañas 4140000-FT-1065”. La(s) fuente(s) de información utilizadas es(son) el contenido de la solicitud de la campaña a través del formato (Brief) diligenciado 4140000-FT-1048. En caso de evidenciar observaciones, desviaciones o diferencias, se requiere por correo electrónico o en reunión al solicitante para aclarar su solicitud. De lo contrario, envía correo electrónico de aceptación a la solicitud de campaña y gestiona visto bueno por parte del (la) Jefe de la Oficina Consejería de Comunicaciones en el formato No 4140000-FT-1065. Tipo: Preventivo Implementación: Manual_x000a_- 2 El procedimiento 4140000-PR-369 Comunicación hacia la Ciudadanía (Actividad 5), indica que el(la) profesional que lidera el equipo interno Agencia en Casa de la Oficina Consejería de Comunicaciones, autorizado(a) por el(la) Jefe Oficina Consejería de Comunicaciones, una vez recibida la propuesta de diseño de campaña verifica que la misma se ajuste a los requerimientos plasmados en el formato Brief, así como la aplicación de los parámetros establecidos en el Manual de Marca vigente, utilizando el formato de verificación de campañas 4140000-FT- 1065. La(s) fuente(s) de información utilizadas es(son) la solicitud de campañas Brief y el Manual de Marca vigente. En caso de evidenciar observaciones, desviaciones o diferencias, remite correo electrónico o registra en la evidencia de reunión las observaciones de la propuesta de diseño de campaña. De lo contrario, envía correo electrónico o registra en la evidencia de reunión la aprobación de la propuesta de diseño de campaña. Tipo: Preventivo Implementación: Manual_x000a_- 3 El procedimiento 4140000-PR-369 Comunicación hacia la Ciudadanía (Actividad 6), indica que el (la) Jefe de la Oficina Consejería de Comunicaciones, autorizado(a) por el Manual de Funciones, una vez recibida la propuesta de campaña revisa que la misma cumpla con el objetivo de la campaña y en general con lo registrado en el formato Brief, así como la aplicación de los parámetros establecidos en el Manual de Marca vigente. La(s) fuente(s) de información utilizadas es(son) la(s) propuesta(s) de diseño de campaña y la solicitud de campañas Brief. En caso de evidenciar observaciones, desviaciones o diferencias, informa por correo electrónico o en reunión al (los) profesional(es) de agencia en casa, las observaciones y ajustes que se deben realizar. De lo contrario, envía correo electrónico o registra en evidencia de reunión la aprobación del diseño de campaña. Tipo: Preventivo Implementación: Manual_x000a_-  4 El procedimiento 4140000-PR-369 Comunicación hacia la Ciudadanía (Actividad 8), indica que el (la) Jefe de la Oficina Consejería de Comunicaciones, autorizado(a) por el Manual de Funciones, una vez recibidas las piezas producidas las revisa teniendo en cuenta la pertinencia y coherencia con el objetivo de la campaña y que las mismas respondan a la necesidad de comunicación registrada en el formato Brief, así como la aplicación de los parámetros establecidos en el Manual de Marca vigente. La(s) fuente(s) de información utilizadas es(son) las piezas comunicacionales producidas y la solicitud de campañas Brief. En caso de evidenciar observaciones, desviaciones o diferencias, se informa a los profesionales de los equipos de Agencia en Casa y Audiovisuales por correo electrónico o se registra en evidencia de reunión las observaciones para realizar los ajustes pertinentes. De lo contrario, se remite correo electrónico o se registra en evidencia de reunión la aprobación de las piezas producidas para divulgación. Tipo: Preventivo Implementación: Manual_x000a_-  5 El procedimiento 4140000-PR-369 Comunicación hacia la Ciudadanía (Actividad 10), indica que la (el) Jefe (a) de la Oficina Consejería de Comunicaciones y los profesionales del equipo administrativo de la Oficina Consejería de Comunicaciones, autorizado(a) por el Manual especifico de funciones y competencias laborales, durante el último trimestre de la vigencia verifican a través del reporte de la central de medios y/o de mediciones de opinión pública, que las acciones de comunicación priorizadas por la administración lleguen de manera localizada y de acuerdo a las necesidades y/o intereses del ciudadano, identificando el alcance de las mismas. La(s) fuente(s) de información utilizadas es(son) reporte de la central de medios y/o de mediciones de opinión pública. En caso de evidenciar observaciones, desviaciones o diferencias, se establecen las acciones que permitan fortalecer la identificación y comprensión de mensajes de interés para el ciudadano (Evidencia de reunión 2213100- FT-449 e informe de análisis). De lo contrario, se mantiene la misma estrategia de divulgación que ha evidenciado resultados positivos (Evidencia de reunión 2213100- FT-449 e informe de análisis).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y el líder de este proceso, cada vez que se identifique la materialización del riesgo, detecta y detiene la divulgación de la campaña o pieza comunicacional. Tipo: Correctivo Implementación: Manual_x000a_- 2 El mapa de riesgos del proceso Gestión Estratégica de Comunicación e Información indica que el (la) solicitante de la campaña o pieza comunicacional y los profesionales de la Oficina Consejería de Comunicaciones (Agencia en casa y audiovisual), autorizado(a) por el líder de este proceso, cada vez que se identifique la materialización del riesgo, ajusta el contenido de la campaña o pieza comunicacional y presenta al equipo de agencia en casa para revisión. Tipo: Correctivo Implementación: Manual_x000a_- 3 El mapa de riesgos del proceso Gestión Estratégica de Comunicación e Información indica que el (la) Jefe de la Oficina Consejería de Comunicaciones y los profesionales de la Oficina Consejería de Comunicaciones , autorizado(a) por el Manual Específico de Funciones y Competencias Laborales y el líder de este proceso, cada vez que se identifique la materialización del riesgo, divulga la campaña o pieza comunicacional ajustad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6287999999999994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riesgo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s v="- Oficina Consejería de Comunicaciones_x000a_- Jefe Oficina Consejería de Comunicaciones_x000a_- Solicitante de la campaña y profesionales de la Oficina Consejería de Comunicaciones (Agencia en casa y audiovisual)_x000a_- Profesionales y Jefe de la Oficina Consejería de Comunicaciones_x000a__x000a__x000a__x000a__x000a__x000a_- Oficina Consejería de Comunicaciones"/>
    <s v="- Reporte de monitoreo indicando la materialización del riesg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_x000a_- Campaña o pieza comunicacional detenida._x000a_- Información de la campaña o pieza comunicacional ajustada para divulgación_x000a_- Campaña o pieza comunicacional ajustada y divulgada._x000a__x000a__x000a__x000a__x000a__x000a_- Riesg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n v="33"/>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Adelantar las actividades necesarias para la publicación de información en los portales y micrositios web de la Secretaría General."/>
    <n v="227"/>
    <s v="EYADP-G126"/>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x v="0"/>
    <s v="Ejecución y administración de procesos"/>
    <x v="21"/>
    <s v="- Desconocimiento del esquema de publicación de información._x000a_- No se publica adecuadamente la información en la plataforma_x000a_- El esquema de publicación de información se encuentra desactualizado._x000a_- La plataforma que aloja la información presenta fallas técnicas._x000a_- Desarticulación de las dependencias para la definición, aplicación y seguimiento al esquema de publicación.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Hallazgos por parte de un ente de control_x000a_- Posible incumplimiento de la Ley de Transparencia 1712 de 2014_x000a_- Disminución de la interacción de la ciudadanía con el sitio web._x000a__x000a__x000a__x000a__x000a__x000a_"/>
    <s v="3. Consolidar una gestión pública eficiente, a través del desarrollo de capacidades institucionales, para contribuir a la generación de valor público."/>
    <s v="- Consulta del Registro Distrital (Consulta)_x000a_- Publicación de actos o documentos administrativos en el Registro Distrital (Trámite)_x000a_"/>
    <s v="- Procesos misionales y estratégicos misionales en el Sistema de Gestión de Calidad_x000a__x000a__x000a__x000a_"/>
    <s v="Sin asociación"/>
    <s v="No aplica"/>
    <s v="Media (3)"/>
    <n v="0.6"/>
    <s v="Leve (1)"/>
    <s v="Moderado (3)"/>
    <s v="Moderado (3)"/>
    <s v="Moderado (3)"/>
    <s v="Moderado (3)"/>
    <s v="Moderado (3)"/>
    <s v="Moderado (3)"/>
    <n v="0.6"/>
    <s v="Moderado"/>
    <s v="El proceso estima que el riesgo se ubica en una zona moderada, debido a que la frecuencia con la que se realizó la actividad clave asociada al riesgo se presentó 11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De lo contrario, Correo electrónico con la Información a publicar, actualizar o desactivar con observaciones y el Formato No 4204000-FT-1025. Tipo: Preventivo Implementación: Manual_x000a_- 2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De lo contrario, el correo electrónico de aceptación u observaciones. Tipo: Preventivo Implementación: Manual_x000a_- 3 El procedimiento Publicación de información en los portales y micrositios web de la secretaría general PR-359 indica que equipo de monitoreo del botón de transparencia conformado por profesionales de las Oficinas de Planeación, de Tecnologías de la Información y las Comunicaciones y de la Consejería de Comunicaciones, autorizado(a) por Jefes de Dependencia, mensualmente verifican aleatoriamente que las publicaciones realizadas se encuentren según lo dispuesto en el esquema de publicación y que las evidencias alojadas en la carpeta compartida correspondan a lo publicado en los portales web o micrositios. La(s) fuente(s) de información utilizadas es(son) portales web o micrositios de la Secretaría General, el control de contenidos y el esquema de publicación. En caso de evidenciar observaciones, desviaciones o diferencias, se informa mediante correo a las dependencias responsables de divulgar la información. De lo contrario, cuadros de seguimiento a las publicaciones diligenciado con observaciones o cumplimiento y/o correo electrónico si aplic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la) servidor responsable de la información de la dependencia, autorizado(a) por el líder de este proceso, cada vez que se identifique la materialización del riesgo, publica la información para consulta en los portales y micrositios web de la Secretaría General. Tipo: Correctivo Implementación: Manual_x000a_- 2 El mapa de riesgos del proceso Gestión Estratégica de Comunicación e Información indica que los profesionales de las oficinas de Planeación, de tecnologías de la información y las comunicaciones y de la Consejería de Comunicaciones, autorizado(a) por el líder de este proceso, cada vez que se identifique la materialización del riesgo, monitorean el esquema de publicación y generan alertas y recomendaciones para evitar que se presente nuevamente el incumplimiento de la public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riesgo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s v="- Oficina Consejería de Comunicaciones_x000a_- El(la) servidor responsable de la información de la dependencia_x000a_- Los profesionales de las oficinas de Planeación, de tecnologías de la información y las comunicaciones y de la Consejería de Comunicaciones_x0009__x000a__x000a__x000a__x000a__x000a__x000a__x000a_- Oficina Consejería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a_- Formatos 1025 de publicación, actualización y desactivación de información._x000a_- Correos electrónicos de alerta y recomendaciones y esquema de publicación_x000a__x000a__x000a__x000a__x000a__x000a__x000a_-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actualizado."/>
    <d v="2023-12-01T00:00:00"/>
    <s v="_x000a_Análisis antes de controles_x000a_Establecimiento de controles_x000a_Evaluación de controles_x000a_"/>
    <s v="Se actualiza el número de veces que se realiza la actividad clave asociada al riesgo (probabilidad)._x000a_Se actualizaron los controles frente al riesgo._x000a_Se ajusta la valoración residual"/>
    <m/>
    <m/>
    <m/>
    <m/>
    <m/>
    <m/>
    <m/>
    <m/>
    <m/>
    <m/>
    <m/>
    <m/>
    <m/>
    <m/>
    <m/>
    <m/>
    <m/>
    <m/>
    <m/>
    <m/>
    <m/>
    <m/>
    <m/>
    <m/>
    <m/>
    <m/>
    <m/>
    <m/>
    <m/>
    <m/>
    <m/>
    <m/>
    <m/>
    <n v="33"/>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Diseñar y emitir lineamientos en materia de comunicación pública._x000a_Fase(propósito): Lograr que la comunicación pública distrital se dirija hacia el mismo objetivo y visión de ciudad, reconociendo y abordando las necesidades de la ciudadanía y generando confianza para incentivar su participación en la construcción de Ciudad."/>
    <n v="228"/>
    <s v="EYADP-G127"/>
    <s v="Posibilidad de afectación económica (o presupuestal) por incumplimiento en la generación de lineamientos distritales en materia de comunicación pública, debido a debilidades en la definición, alcance y formalización de los mismos hacia las entidades distritales. "/>
    <x v="0"/>
    <s v="Ejecución y administración de procesos"/>
    <x v="21"/>
    <s v="- Reproceso en las actividades de las distintas áreas y malgaste administrativo lo que perjudica los tiempos de entrega _x000a_- Entrega de la información de una manera inadecuada a la ciudadanía_x000a_- Deficiencias en la información entregada a las distintas áreas, lo que generaría una mala comunicación._x000a__x000a_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67 Generación de los lineamientos de comunicación del Distrito para construir ciudad y ciudadanía"/>
    <s v="Muy baja (1)"/>
    <n v="0.2"/>
    <s v="Leve (1)"/>
    <s v="Moderado (3)"/>
    <s v="Moderado (3)"/>
    <s v="Moderado (3)"/>
    <s v="Menor (2)"/>
    <s v="Menor (2)"/>
    <s v="Moderado (3)"/>
    <n v="0.6"/>
    <s v="Moderado"/>
    <s v="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n l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De lo contrario, documentos de obligatorio cumplimiento expedidos (Directivas, Circulares, Resoluciones, entre otros) o la solicitud escrita de oficialización de los lineamientos definid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identifica los lineamientos en materia de comunicación pública definidos por la dependencia, que no están soportados con documentos de obligatorio cumplimiento. Tipo: Correctivo Implementación: Manual_x000a_- 2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genera y divulga el documento de obligatorio cumplimiento que socialice el (los) lineamiento(s) en materia de comunicación pública.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_x000a__x000a__x000a__x000a__x000a__x000a_- Actualizar el riesgo Posibilidad de afectación económica (o presupuestal) por incumplimiento en la generación de lineamientos distritales en materia de comunicación pública, debido a debilidades en la definición, alcance y formalización de los mismos hacia las entidades distritales. "/>
    <s v="- Oficina Consejería de Comunicaciones_x000a_- Jefe Oficina Consejería de Comunicaciones_x000a_- Jefe Oficina Consejería de Comunicaciones_x000a__x000a__x000a__x000a__x000a__x000a__x000a_- Oficina Consejería de Comunicaciones"/>
    <s v="-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_x000a_- Comunicaciones escritas o digitales que evidencien la verificación, solicitud y/o expedición de los documentos de obligatorio cumplimiento._x000a_- Documentos de obligatorio cumplimiento (actas, resoluciones, circulares)_x000a__x000a__x000a__x000a__x000a__x000a__x000a_- Riesgo de Posibilidad de afectación económica (o presupuestal) por incumplimiento en la generación de lineamientos distritales en materia de comunicación pública, debido a debilidades en la definición, alcance y formalización de los mismos hacia las entidades distritales. ,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n v="33"/>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Diseñar y emitir lineamientos en materia de comunicación pública._x000a_Fase (componente): Documentos de lineamientos técnicos."/>
    <n v="229"/>
    <s v="EYADP-G128"/>
    <s v="Posibilidad de afectación reputacional por falta de adherencia de las entidades del Distrito para la aplicación de lineamientos de comunicación pública, debido a inadecuado acompañamiento y seguimiento a las campañas y/o acciones de comunicación que ellas desarrollan."/>
    <x v="0"/>
    <s v="Ejecución y administración de procesos"/>
    <x v="21"/>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67 Generación de los lineamientos de comunicación del Distrito para construir ciudad y ciudadanía"/>
    <s v="Baja (2)"/>
    <n v="0.4"/>
    <s v="Leve (1)"/>
    <s v="Mayor (4)"/>
    <s v="Moderado (3)"/>
    <s v="Moderado (3)"/>
    <s v="Menor (2)"/>
    <s v="Menor (2)"/>
    <s v="Mayor (4)"/>
    <n v="0.8"/>
    <s v="Alto"/>
    <s v="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
    <s v="- 1 En la “Guía: Pautas para la elaboración o actualización, divulgación y evaluación de lineamientos Distritales”, indica que La (el) Jefe de la Oficina Consejería de Comunicaciones, autorizado(a) por  el Manual especifico de funciones y competencias laborales, a demanda de acuerdo con las solicitudes que llegan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profesional de Agencia en casa de la Consejería de Comunicaciones.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s. Tipo: Preventivo Implementación: Manual_x000a_- 2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 Tipo: Preventivo Implementación: Manual_x000a_- 3 En l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remite una comunicación dirigida a la dependencia o entidad solicitando los ajustes necesarios para cumplir con lo indicado en los lineamientos de comunicación pública establecidos. Tipo: Correctivo Implementación: Manual_x000a_- 2 El mapa de riesgos del proceso Gestión Estratégica de Comunicación e Información indica que el (la) profesional de la Oficina Consejería de Comunicaciones (agencia en casa), autorizado(a) por el líder de este proceso, cada vez que se identifique la materialización del riesgo, orienta a las entidades distritales en el ajuste de las observaciones realizadas y en la aplicabilidad de los lineamientos de comunicación pública. Tipo: Correctivo Implementación: Manual_x000a_- 3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identifica que los ajustes solicitados cumplan con lo establecido en los lineamiento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_x000a_- Remitir una comunicación dirigida a la dependencia o entidad solicitando los ajustes necesarios para cumplir con lo indicado en los lineamientos de comunicación pública establecidos._x0009__x0009_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_x000a_- Actualizar el riesgo Posibilidad de afectación reputacional por falta de adherencia de las entidades del Distrito para la aplicación de lineamientos de comunicación pública, debido a inadecuado acompañamiento y seguimiento a las campañas y/o acciones de comunicación que ellas desarrollan."/>
    <s v="- Oficina Consejería de Comunicaciones_x000a_- el (la) Jefe de la Oficina Consejería de Comunicaciones_x000a_- el (la) profesional de la Oficina Consejería de Comunicaciones (agencia en casa)_x000a_- el (la) Jefe de la Oficina Consejería de Comunicaciones_x000a__x000a__x000a__x000a__x000a__x000a_- Oficina Consejería de Comunicaciones"/>
    <s v="-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_x000a_- Oficios, Correos electrónicos con observaciones solicitando los ajustes necesarios para cumplir con lo indicado en los lineamientos establecidos_x000a_- Evidencias de reunión, correos electrónicos_x000a_- Oficios, Correos electrónicos con aprobaciones o vistos buenos._x000a__x000a__x000a__x000a__x000a__x000a_-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 actualizado."/>
    <d v="2023-12-01T00:00:00"/>
    <s v="Identificación del riesgo_x000a_Análisis antes de controles_x000a_Establecimiento de controles_x000a_Evaluación de controles_x000a_Tratamiento del riesgo"/>
    <s v="Se actualiza el número de veces que se realiza la actividad clave asociada al riesgo (probabilidad)._x000a_Se actualizaron los controles frente al riesgo._x000a_Se ajusta la valoración residual"/>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233"/>
    <s v="EYADP-G132"/>
    <s v="Posibilidad de afectación reputacional por hallazgos y sanciones impuestas por órganos de control, debido a errores (fallas o deficiencias) en el registro adecuado y oportuno de los hechos económicos de la entidad "/>
    <x v="0"/>
    <s v="Ejecución y administración de procesos"/>
    <x v="22"/>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No aplica"/>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de Gestión Contable 2211400-PR-026 indica que el Profesional de la Subdirección Financiera, autorizado(a) por el Subdirector Financiero, mensualmente Valida la conciliación de los saldos contables de acuerdo con: a. La información de la Secretaría de Hacienda Distrital - Dirección Distrital de Tesorería b. Nómina y aportes patronales c. Almacén d. Facturación e. Cuentas de orden - Presupuesto f. Recursos Entregados en Administración 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 Tipo: Correctivo Implementación: Manual_x000a_- 2 El mapa de riesgos del proceso de Gestión Financiera indica que el profesional especializado, autorizado(a) por el líder de este proceso, cada vez que se identifique la materialización del riesgo genera los reportes que reflejen los ajustes. Tipo: Correctivo Implementación: Manual_x000a_- 3 El mapa de riesgos del proceso de Gestión Financiera indica que el profesional especializado, autorizado(a) por el líder de este proceso, cada vez que se identifique la materialización del riesgo analiza el grado de impacto del error presentado y prepara informe al líder del proceso para toma de decision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0559999999999984E-2"/>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Analizar el grado de impacto del error presentado y prepara informe al líder del proceso  para toma de decisiones_x000a_- Realizar los ajustes en los sistemas de información correspondientes._x000a_- Generar los reportes que reflejen los ajustes._x000a__x000a__x000a__x000a__x000a__x000a_- Actualizar el riesgo Posibilidad de afectación reputacional por hallazgos y sanciones impuestas por órganos de control, debido a errores (fallas o deficiencias) en el registro adecuado y oportuno de los hechos económicos de la entidad "/>
    <s v="- Subdirección Financiera_x000a_- Subdirector Financiero - Profesional Especializado (Contador)_x000a_- Profesional Especializado_x000a_- Profesional Especializado_x000a__x000a__x000a__x000a__x000a__x000a_- Subdirección Financiera"/>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Riesgo de Posibilidad de afectación reputacional por hallazgos y sanciones impuestas por órganos de control, debido a errores (fallas o deficiencias) en el registro adecuado y oportuno de los hechos económicos de la entidad , actualizado."/>
    <d v="2023-12-01T00:00:00"/>
    <s v="_x000a__x000a_Establecimiento de controles_x000a__x000a_"/>
    <s v="Se actualizan los controles preventivos y detectivos frente al riesgo."/>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234"/>
    <s v="EYADP-G133"/>
    <s v="Posibilidad de afectación reputacional por hallazgos y sanciones impuestas por órganos de control  y la secretaria distrital de hacienda, debido a incumplimiento parcial de compromisos en la presentación de Estados Financieros "/>
    <x v="0"/>
    <s v="Ejecución y administración de procesos"/>
    <x v="22"/>
    <s v="- Los funcionarios no son conscientes de la presentación de los estados financieros de la Entidad a la Secretaría Distrital de Hacienda._x000a_- No socializar a  las dependencias la importancia de la entrega oportuna de la información financiera_x000a_- La entrega no oportuna de la información financiera por parte de las dependencias_x000a_- No verificar la oportunidad y la calidad de la entrega de la información financiera por parte de las dependencias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No aplica"/>
    <s v="Baja (2)"/>
    <n v="0.4"/>
    <s v="Leve (1)"/>
    <s v="Mayor (4)"/>
    <s v="Mayor (4)"/>
    <s v="Leve (1)"/>
    <s v="Moderado (3)"/>
    <s v="Mayor (4)"/>
    <s v="Mayor (4)"/>
    <n v="0.8"/>
    <s v="Alto"/>
    <s v="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de aprobación de la información financiera recibida por parte de las dependencias. Tipo: Preventivo Implementación: Manual_x000a_- 3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contador da Vo. Bo. al Balance prueba. Tipo: Preventivo Implementación: Manual_x000a_- 4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Tipo: Preventivo Implementación: Manual_x000a_- 5 El procedimiento de Gestión Contable 2211400-PR-025 indica que el Profesional Especializado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specializado envía correo electrónico manifestando la conformidad de la información entregada por las dependencias. Tipo: Detectivo Implementación: Manual_x000a_- 6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profesional especializado - contador(a), autorizado(a) por el líder de este proceso, cada vez que se identifique la materialización del riesgo analiza la situación presentada y busca alternativas con la Secretaría Distrital de Hacienda. Tipo: Correctivo Implementación: Manual_x000a_- 2 El mapa de riesgos del proceso de Gestión Financiera indica que el profesional especializado - contador(a), autorizado(a) por el líder de este proceso, cada vez que se identifique la materialización del riesgo presenta los estados financieros ante la Secretaría Distrital de Hacienda de manera extemporánea. Tipo: Correctivo Implementación: Manual_x000a_- 3 El mapa de riesgos del proceso de Gestión Financiera indica que el profesional especializado - contador(a), autorizado(a) por el líder de este proceso, cada vez que se identifique la materialización del riesgo establece un cronograma para controlar el cumplimiento de las etapas de consolidación, registro, suscripción y reporte a fin de evitar la ocurrencia del incumpl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 Establecer un cronograma para controlar el cumplimiento de las etapas de consolidación, registro, suscripción y reporte a fin de evitar la ocurrencia del incumplimiento_x000a__x000a__x000a__x000a__x000a__x000a_- Actualizar el riesgo Posibilidad de afectación reputacional por  hallazgos y sanciones impuestas por órganos de control  y la secretaria distrital de hacienda, debido a incumplimiento parcial de compromisos en la presentación de Estados Financieros "/>
    <s v="- Subdirección Financiera_x000a_- Subdirector Financiero - Profesional Especializado (Contador)_x000a_- Subdirector Financiero - Profesional Especializado (Contador)_x000a_- Subdirector Financiero - Profesional Especializado (Contador)_x000a__x000a__x000a__x000a__x000a__x000a_- Subdirección Financiera"/>
    <s v="-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_x000a_- Solución conjunta con la Secretaría Distrital de Hacienda_x000a_- Estados Financieros presentados_x000a_- Cronograma  con las etapas de la consolidación, registro, suscripción y reporte_x000a__x000a__x000a__x000a__x000a__x000a_- Riesgo de Posibilidad de afectación reputacional por  hallazgos y sanciones impuestas por órganos de control  y la secretaria distrital de hacienda, debido a incumplimiento parcial de compromisos en la presentación de Estados Financieros , actualizado."/>
    <d v="2023-12-01T00:00:00"/>
    <s v="_x000a__x000a_Establecimiento de controles_x000a__x000a_"/>
    <s v="Se actualizan los controles preventivos y detectivos frente al riesgo."/>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estionar los certificados de registro presupuestal (CRP)_x000a_Expedir certificados de disponibilidad presupuestal (CDP)"/>
    <n v="235"/>
    <s v="EYADP-G134"/>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x v="22"/>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No aplica"/>
    <s v="Alta (4)"/>
    <n v="0.8"/>
    <s v="Leve (1)"/>
    <s v="Leve (1)"/>
    <s v="Menor (2)"/>
    <s v="Moderado (3)"/>
    <s v="Leve (1)"/>
    <s v="Leve (1)"/>
    <s v="Moderado (3)"/>
    <n v="0.6"/>
    <s v="Alto"/>
    <s v="El proceso estima que el riesgo se ubica en Alto, debido a que la frecuencia con la que se realizó la actividad clave asociada al riesgo se presentó 3988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Tipo: Preventivo Implementación: Manual_x000a_-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 Tipo: Preventivo Implementación: Manual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 a) Objeto b) Valor c) Rubro d) Concepto de gasto a afectar 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 Tipo: Detectivo Implementación: Manual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 1. Para el caso de nómina y aportes patronales, anexa la Relación de Autorización (RA) junto con las liquidaciones que arroja el Sistema de Autoliquidación de Nómina –PERNO 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 3. En el caso de resoluciones, estas deben enviarse debidamente numeradas, firmadas y con todos los documentos de soporte 4. En el caso de contratos y convenios, debe entregarse copia de los mismos posterior a la numeración, fechado y firma de los intervinientes Adicionalmente, se revisa en la solicitud: 1. El valor 2. El rubro a afectar 3. El proyecto correspondiente al rubro 4. Coherencia con los soportes anexos 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 Tipo: Preventivo Implementación: Manual_x000a_- 5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 Tipo: Detectivo Implementación: Manual_x000a_- 6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Preventivo_x000a_- Detectivo_x000a_- Detectivo_x000a__x000a__x000a__x000a__x000a__x000a__x000a__x000a__x000a__x000a__x000a__x000a__x000a__x000a_"/>
    <s v="25%_x000a_25%_x000a_1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40%_x000a_30%_x000a_30%_x000a__x000a__x000a_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 Tipo: Correctivo Implementación: Manual_x000a_- 2 El mapa de riesgos del proceso de Gestión Financiera indica que el profesional , autorizado(a) por el líder de este proceso, cada vez que se identifique la materialización del riesgo, anula, sustituye, cancela el certificado de CDP.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9270400000000001E-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riesgo Posibilidad de afectación reputacional por  hallazgos y sanciones impuestas por órganos de control, debido a errores (fallas o deficiencias) al gestionar los Certificados de Disponibilidad Presupuestal y de Registro Presupuestal"/>
    <s v="- Subdirección Financiera_x000a_- Subdirector Financiero - Profesional Universitario - Técnico Operativo_x000a_- Subdirector Financiero - Profesional Universitario - Técnico Operativo_x000a__x000a__x000a__x000a__x000a__x000a__x000a_- Subdirección Financiera"/>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Riesgo de Posibilidad de afectación reputacional por  hallazgos y sanciones impuestas por órganos de control, debido a errores (fallas o deficiencias) al gestionar los Certificados de Disponibilidad Presupuestal y de Registro Presupuestal, actualizado."/>
    <d v="2023-12-01T00:00:00"/>
    <s v="_x000a__x000a_Establecimiento de controles_x000a__x000a_"/>
    <s v="Se actualiza el número de veces que se realiza la actividad clave asociada al riesgo (probabilidad)._x000a_Se actualizan los controles preventivos y detectivos frente al riesgo."/>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Desarrollar adecuada y oportunamente el trámite financiero para cumplir con las obligaciones que afectan el presupuesto de la entidad y que se originan en desarrollo de las actividades propias de la Secretaría General"/>
    <n v="236"/>
    <s v="EYADP-G135"/>
    <s v="Posibilidad de afectación económica (o presupuestal) por sanción moratoria o pago de  intereses, debido a errores (fallas o deficiencias) en el pago oportuno de las obligaciones adquiridas por la Secretaria General            "/>
    <x v="0"/>
    <s v="Ejecución y administración de procesos"/>
    <x v="22"/>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7. Mejorar la oportunidad en la ejecución de los recursos, a través del fortalecimiento de una cultura financiera, para lograr una gestión pública efectiva."/>
    <s v="- -- Ningún trámite y/o procedimiento administrativo_x000a__x000a_"/>
    <s v="- Todos los procesos en el Sistema de Gestión de Calidad_x000a__x000a__x000a__x000a_"/>
    <s v="Sin asociación"/>
    <s v="No aplica"/>
    <s v="Muy alta (5)"/>
    <n v="1"/>
    <s v="Leve (1)"/>
    <s v="Leve (1)"/>
    <s v="Menor (2)"/>
    <s v="Leve (1)"/>
    <s v="Leve (1)"/>
    <s v="Menor (2)"/>
    <s v="Menor (2)"/>
    <n v="0.4"/>
    <s v="Alto"/>
    <s v="El proceso estima que el riesgo se ubica en Alto, debido a que la frecuencia con la que se realizó la actividad clave asociada al riesgo se presentó 7949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Tipo: Preventivo Implementación: Manual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 Tipo: Preventivo Implementación: Manual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 4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 Tipo: Correctivo Implementación: Manu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r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riesgo Posibilidad de afectación económica (o presupuestal) por sanción moratoria o pago de  intereses, debido a errores (fallas o deficiencias) en el pago oportuno de las obligaciones adquiridas por la Secretaria General            "/>
    <s v="- Subdirección Financiera_x000a_- Subdirector Financiero - Equipo de trabajo del proceso_x000a_- Subdirector Financiero - Equipo de trabajo del proceso_x000a__x000a__x000a__x000a__x000a__x000a__x000a_- Subdirección Financiera"/>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Riesgo de Posibilidad de afectación económica (o presupuestal) por sanción moratoria o pago de  intereses, debido a errores (fallas o deficiencias) en el pago oportuno de las obligaciones adquiridas por la Secretaria General            , actualizado."/>
    <d v="2023-12-01T00:00:00"/>
    <s v="_x000a_Análisis antes de controles_x000a_Establecimiento de controles_x000a__x000a_"/>
    <s v="Se actualiza el número de veces que se realiza la actividad clave asociada al riesgo (probabilidad)._x000a_Se actualizan los controles preventivos y detectivos frente al riesgo."/>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ía General, de conformidad con las normas vigentes."/>
    <n v="204"/>
    <s v="EYADP-C014"/>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x v="22"/>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Contratación_x000a_- Procesos de control en el Sistema de Gestión de Calidad_x000a__x000a_"/>
    <s v="Sin asociación"/>
    <s v="No aplica"/>
    <s v="Muy baja (1)"/>
    <n v="0.2"/>
    <s v="Leve (1)"/>
    <s v="Moderado (3)"/>
    <s v="Mayor (4)"/>
    <s v="Moderado (3)"/>
    <s v="Menor (2)"/>
    <s v="Moderado (3)"/>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Tipo: Preventivo Implementación: Manual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Tipo: Preventivo Implementación: Manual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 4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Solicita ante la Tesorería Distrital la liquidación de los valores no descontados, intereses de mora y sanción (si hay lugar) correspondientes. Tipo: Correctivo Implementación: Manual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 Tipo: Correctivo Implementación: Manual_x000a_- 3 El mapa de riesgos del proceso de Gestión Financiera indica que el equipo operativo del proceso de Gestión Financiera, autorizado(a) por subdirector financiero, cada vez que se identifique la materialización del riesgo Realizar la consignación de los valores pendientes y remitir al expediente de contratación. Tipo: Correctivo Implementación: Manual_x000a_- 4 El mapa de riesgos del proceso de Gestión Financiera indica que el equipo operativo del proceso de Gestión Financiera, autorizado(a) por subdirector financiero, cada vez que se identifique la materialización del riesgo Realizar el registro contable de los reintegros.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3.5279999999999999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sarrollar conciliación automática de los saldos entre el sistema PERNO VS Sistema Contable LIMAY_x000a__x000a__x000a__x000a__x000a__x000a__x000a__x000a__x000a__x000a__x000a__x000a__x000a__x000a__x000a__x000a__x000a__x000a__x000a_"/>
    <s v="- Subdirector Financiero_x000a__x000a__x000a__x000a__x000a__x000a__x000a__x000a__x000a__x000a__x000a__x000a__x000a__x000a__x000a__x000a__x000a__x000a__x000a_"/>
    <s v="_x000a__x000a__x000a__x000a__x000a__x000a__x000a_PA240-025"/>
    <s v="_x000a__x000a__x000a__x000a__x000a__x000a__x000a_939"/>
    <s v="_x000a_'01/04/2024_x000a__x000a__x000a__x000a__x000a__x000a__x000a__x000a__x000a__x000a__x000a__x000a__x000a__x000a__x000a__x000a__x000a__x000a__x000a_"/>
    <s v="_x000a_'31/10/2024_x000a__x000a__x000a__x000a__x000a__x000a__x000a__x000a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riesgo Posibilidad de afectación reputacional por hallazgos y sanciones impuestas por órganos de control, debido a realizar cobros indebidos en el pago de las cuentas de cobro, no realizar descuentos o pagar valores superiores en beneficio propio o de un tercero a que no hay lugar  "/>
    <s v="- Subdirección Financiera_x000a_- Subdirector Financiero_x000a_- Subdirector Financiero_x000a_- Subdirector Financiero_x000a_- Profesional de la Subdirección Financiera_x000a__x000a__x000a__x000a__x000a_- Subdirección Financiera"/>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Riesg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 actualizado."/>
    <d v="2023-12-01T00:00:00"/>
    <s v="_x000a__x000a_Establecimiento de controles_x000a__x000a_Tratamiento del riesgo"/>
    <s v="Se actualizan los controles preventivos y detectivos frente al riesgo._x000a_Se define la propuesta de acción de tratamiento a 2024."/>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e elaborar y presentar los estados financieros."/>
    <n v="205"/>
    <s v="EYADP-C015"/>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x v="22"/>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Gestión de Recursos Físicos_x000a_- Gestión Estratégica de Talento Humano_x000a_- Contratación_x000a_"/>
    <s v="Sin asociación"/>
    <s v="No aplica"/>
    <s v="Muy baja (1)"/>
    <n v="0.2"/>
    <s v="Moderado (3)"/>
    <s v="Menor (2)"/>
    <s v="Mayor (4)"/>
    <s v="Moderado (3)"/>
    <s v="Menor (2)"/>
    <s v="Menor (2)"/>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Efectuar la conciliación de las CXP entre el sistema contable (LIMAY) y el sistema de información presupuestal  (Bogdata) previo al término del reporte _x000a__x000a__x000a__x000a__x000a__x000a__x000a__x000a__x000a__x000a__x000a__x000a__x000a__x000a__x000a__x000a__x000a__x000a__x000a_"/>
    <s v="- Subdirector Financiero_x000a__x000a__x000a__x000a__x000a__x000a__x000a__x000a__x000a__x000a__x000a__x000a__x000a__x000a__x000a__x000a__x000a__x000a__x000a_"/>
    <s v="_x000a__x000a__x000a__x000a__x000a_PA240-026"/>
    <s v="_x000a__x000a__x000a__x000a__x000a__x000a_940"/>
    <s v="01/02/2024_x000a__x000a__x000a__x000a__x000a__x000a__x000a__x000a__x000a__x000a__x000a__x000a__x000a__x000a__x000a__x000a__x000a__x000a__x000a_"/>
    <s v="29/02/2024_x000a__x000a__x000a__x000a__x000a__x000a__x000a__x000a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riesgo Posibilidad de afectación reputacional por  hallazgos y sanciones impuestas por órganos de control, debido a uso indebido de información privilegiada para el inadecuado registro de los hechos económicos, con el fin de obtener beneficios propios o de terceros  "/>
    <s v="- Subdirección Financiera_x000a_- Profesional de la Subdirección Financiera_x000a_- Profesional de la Subdirección Financiera_x000a__x000a__x000a__x000a__x000a__x000a__x000a_- Subdirección Financiera"/>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Riesgo de Posibilidad de afectación reputacional por  hallazgos y sanciones impuestas por órganos de control, debido a uso indebido de información privilegiada para el inadecuado registro de los hechos económicos, con el fin de obtener beneficios propios o de terceros  , actualizado."/>
    <d v="2023-12-01T00:00:00"/>
    <s v="_x000a__x000a_Establecimiento de controles_x000a__x000a_Tratamiento del riesgo"/>
    <s v="Se actualizan los controles preventivos y detectivos frente al riesgo._x000a_Se define la propuesta de acción de tratamiento a 2024."/>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30"/>
    <s v="EYADP-G129"/>
    <s v="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x v="0"/>
    <s v="Ejecución y administración de procesos"/>
    <x v="23"/>
    <s v="- Disposición y consulta de la normatividad, falta un normograma integral con  la totalidad y clasificación de las normas _x000a_- Falta de monitoreo de la actualización  de la normativa Distrital y de los procesos y procedimientos internos de acuerdo con las modificaciones legales recientes._x000a_- Posible configuración de Conflicto de Interés entre el apoderado de la Secretaría General y los demandantes_x000a_- Confusión entre normas y directrices a nivel institucional como Secretaría General y directrices a nivel Distrital_x000a_- No se cuenta con   equipos asignados a todos los/as servidores/as. Los equipos (su mayoría) no cuentan con los dispositivos requeridos para operar bajo las nuevas condiciones de trabajo (micrófonos, cámaras, entre otro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Manifestaciones que generan alteraciones en el orden público, en las cuales se vean afectadas las instalaciones de la entidad.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Menor (2)"/>
    <s v="Leve (1)"/>
    <s v="Menor (2)"/>
    <s v="Leve (1)"/>
    <s v="Leve (1)"/>
    <s v="Menor (2)"/>
    <s v="Menor (2)"/>
    <n v="0.4"/>
    <s v="Moderado"/>
    <s v="El proceso estima que el riesgo se ubica en una zona moderado, debido a que la frecuencia con la que se realizó la actividad clave asociada al riesgo se presentó 21 veces en el último año, sin embargo, ante su materialización, podrían presentarse efectos significativos, en el pago de indemnizaciones por acciones legales en los  procesos de defensa judicial y extrajudicial que se adelantan en la Secretaría General."/>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riesgo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s v="- Oficina Jurídica_x000a_- Comité de Conciliación_x000a__x000a__x000a__x000a__x000a__x000a__x000a__x000a_- Oficina Jurídica"/>
    <s v="- Reporte de monitoreo indicando la materialización del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actualizado."/>
    <d v="2023-12-06T00:00:00"/>
    <s v="Identificación del riesgo_x000a_Análisis antes de controles_x000a_Establecimiento de controles_x000a_Evaluación de controles_x000a_"/>
    <s v="De acuerdo con la actualización de la DOFA, se ajusto los factores del riesgo y las causas externas. _x000a_Se realizó el análisis de controles de la probabilidad por el criterio de exposición y se actualizo la valoración del impacto._x000a_Se realizó el análisis después de controles teniendo en cuenta la valoración obtenida con los controles definidos._x000a_Se ajustó el número de veces que se ejecuta la actividad clave  en un periodo de un año_x000a_Se eliminó un control detectivo _x000a_Se ajustó el tipo de control 3 de preventivo a detectivo en el control "/>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laborar y revisar los actos administrativos que deba suscribir la entidad"/>
    <n v="231"/>
    <s v="EYADP-G130"/>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x v="23"/>
    <s v="- Falta de monitoreo de la actualización  de la normativa Distrital y de los procesos y procedimientos internos de acuerdo con las modificaciones legales recientes._x000a_- Disposición y consulta de la normatividad, falta un normograma integral con  la totalidad y clasificación de las normas _x000a_- Confusión entre normas y directrices a nivel institucional como Secretaría General y directrices a nivel Distrital_x000a_- Falta de información allegada dentro de los antecedentes del acto administrativo que puede llegar a generar análisis incompleto._x000a__x000a__x000a__x000a__x000a__x000a_"/>
    <s v="- Constante actualización de directrices Nacionales y Distritales que no surten suficientes procesos de socialización._x000a_- Falta de recursos que podría darse por los recortes presupuestales, humanos y técnicos que influirían directamente en la no sostenibilidad en el tiempo de los programas e iniciativas de los proyectos de inversión y en los servicios_x000a__x000a__x000a__x000a__x000a__x000a__x000a__x000a_"/>
    <s v="- Hallazgos por parte de los Entes de Control_x000a_-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Leve (1)"/>
    <s v="Leve (1)"/>
    <s v="Leve (1)"/>
    <s v="Leve (1)"/>
    <s v="Leve (1)"/>
    <s v="Leve (1)"/>
    <s v="Leve (1)"/>
    <n v="0.2"/>
    <s v="Moderado"/>
    <s v="El proceso estima que el riesgo se ubica en una zona moderado, debido a que la frecuencia con la que se realizó la actividad clave asociada al riesgo se presentó 1623 veces en el último año, sin embargo, ante su materialización, podrían presentarse efectos significativos como la posible revocatoria de actos administrativos debido a su falta de legalidad."/>
    <s v="- 1 El procedimiento 4203000-PR-357 &quot;Elaboración o revisión de actos administrativos&quot;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 Tipo: Detectivo Implementación: Manual_x000a_- 2 El procedimiento 4203000-PR-357 &quot;Elaboración o revisión de actos administrativos&quot; (actividad No. 4) indica que Secretario General , autorizado(a) por Manual de Funciones, cada vez que se requiera verifica y firma el proyecto de acto administrativo y continúa con la actividad del ID 5.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Si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devuelve a la Oficina Jurídica para que realice los ajustes correspondient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33600000000000002"/>
    <s v="Leve (1)"/>
    <n v="0.15000000000000002"/>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Devuelve a la Oficina Jurídica para que realice los ajustes correspondientes._x000a__x000a__x000a__x000a__x000a__x000a__x000a__x000a_- Actualizar el riesgo Posibilidad de afectación reputacional por interposición de demandas y emisión de decisiones contrarias a los intereses de la Secretaría General, debido a errores (fallas o deficiencias) en la emisión de actos administrativos de carácter general"/>
    <s v="- Oficina Jurídica_x000a_- Secretario(a) General_x000a__x000a__x000a__x000a__x000a__x000a__x000a__x000a_- Oficina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Riesgo de Posibilidad de afectación reputacional por interposición de demandas y emisión de decisiones contrarias a los intereses de la Secretaría General, debido a errores (fallas o deficiencias) en la emisión de actos administrativos de carácter general, actualizado."/>
    <d v="2023-12-06T00:00:00"/>
    <s v="Identificación del riesgo_x000a_Análisis antes de controles_x000a_Establecimiento de controles_x000a__x000a_"/>
    <s v="De acuerdo con la actualización de la DOFA, se ajusto los factores del riesgo y las causas externas. _x000a_Se realizó el análisis de controles de la probabilidad por el criterio de exposición y se actualizo la valoración del impacto._x000a_Se ajustó el número de veces que se ejecuta la actividad clave  en un periodo de un año"/>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mitir los conceptos jurídicos que sean competencia de la Secretaria General, o que surjan en desarrollo de sus funciones"/>
    <n v="232"/>
    <s v="EYADP-G131"/>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x v="0"/>
    <s v="Ejecución y administración de procesos"/>
    <x v="23"/>
    <s v="- Disposición y consulta de la normatividad, falta un normograma integral con  la totalidad y clasificación de las normas _x000a_-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Divergencias en lo resuelto por los operadores judiciales en casos análogos que generan inseguridad jurídica._x000a_- Falta de información allegada dentro de los antecedentes del conceptos y/o consultas que puede llegar a generar análisis incompleto._x000a__x000a__x000a__x000a__x000a_"/>
    <s v="- Constante actualización de directrices Nacionales y Distritales que no surten suficientes procesos de socialización._x000a_- Falta de recursos que podría darse por los recortes presupuestales, humanos y técnicos que influirían directamente en la no sostenibilidad en el tiempo de los programas e iniciativas de los proyectos de inversión y en los servicios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conceptos y/o consultas._x000a_- Hallazgos por parte de los Entes de Control._x000a_- Necesidad de la emisión de concepto y/o consulta que unifique crite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Leve (1)"/>
    <s v="Menor (2)"/>
    <s v="Leve (1)"/>
    <s v="Leve (1)"/>
    <s v="Menor (2)"/>
    <s v="Leve (1)"/>
    <s v="Menor (2)"/>
    <n v="0.4"/>
    <s v="Moderado"/>
    <s v="El proceso estima que el riesgo se ubica en una zona moderada, debido a que la frecuencia con la que se realizó la actividad clave asociada al riesgo se presentó 22 veces en el último año, sin embargo, ante su materialización, podrían presentarse efectos significativos ante la emisión de conceptos que no se ajusten adecuadamente a la normatividad vigente."/>
    <s v="- 1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 Tipo: Preventivo Implementación: Manual_x000a_- 2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Jurídica indica que el jefe de la Oficina Jurídica, autorizado por el manual de funciones, cada vez que se identifique la materialización del riesgo devuelve al profesional de la Oficina Jurídica para que realice los ajustes correspondientes, lo cual se debe consignar en el concepto o consulta.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muy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olver al profesional de la Oficina Asesora Jurídica para que realice los ajustes correspondientes, lo cual se consigna en el proyecto de concepto o consulta._x000a__x000a__x000a__x000a__x000a__x000a__x000a__x000a_- Actualizar el riesgo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s v="- Oficina Jurídica_x000a_- Oficina Jurídica_x000a__x000a__x000a__x000a__x000a__x000a__x000a__x000a_- Oficina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_x000a_- Proyecto de concepto o consulta con observaciones_x000a__x000a__x000a__x000a__x000a__x000a__x000a__x000a_-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actualizado."/>
    <d v="2023-12-06T00:00:00"/>
    <s v="Identificación del riesgo_x000a_Análisis antes de controles_x000a_Establecimiento de controles_x000a__x000a_"/>
    <s v="De acuerdo con la actualización de la DOFA, se ajusto los factores del riesgo y las causas externas. _x000a_Se realizó el análisis de controles de la probabilidad por el criterio de exposición y se actualizo la valoración del impacto._x000a_Se realizó el análisis después de controles teniendo en cuenta la valoración obtenida con los controles definidos._x000a_Se ajustó el número de veces que se ejecuta la actividad clave  en un periodo de un año. _x000a_Se ajustó la redacción del riesgo correctivo. "/>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19"/>
    <s v="EYADP-C017"/>
    <s v="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x v="1"/>
    <s v="Ejecución y administración de procesos"/>
    <x v="24"/>
    <s v="- Disposición y consulta de la normatividad, falta un normograma integral con  la totalidad y clasificación de las normas _x000a_- Falta de monitoreo de la actualización  de la normativa Distrital y de los procesos y procedimientos internos de acuerdo con las modificaciones legales recientes._x000a_- Posible configuración de Conflicto de Interés entre el apoderado de la Secretaría General y los demandantes_x000a_- Confusión entre normas y directrices a nivel institucional como Secretaría General y directrices a nivel Distrital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Menor (2)"/>
    <s v="Leve (1)"/>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analiza si la solicitud de conciliación cumple con los requisitos, elabora ficha de análisis e informa al área técnica la solicitud de conciliación. La(s) fuente(s) de información utilizadas es(son) solicitud de conciliación analizada y registrada previamente  por parte del apoderado en  Sistema de Información de Procesos Judiciales.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 Tipo: Preventivo Implementación: Manual_x000a_-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  2 El mapa de riesgos del proceso Gestión Jurídica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Verificar que los contratistas y funcionarios públicos responsables de ejercer la defensa judicial de la Entidad, diligencien y registren en SIDEAP y SIGEPII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_x000a__x000a__x000a__x000a__x000a__x000a__x000a__x000a__x000a__x000a__x000a__x000a__x000a__x000a__x000a__x000a__x000a__x000a_"/>
    <s v="- Jefe de Oficina Jurídica _x000a__x000a__x000a__x000a__x000a__x000a__x000a__x000a__x000a__x000a__x000a__x000a__x000a__x000a__x000a__x000a__x000a__x000a__x000a_"/>
    <s v="_x000a__x000a__x000a__x000a__x000a__x000a_PA240-20"/>
    <s v="_x000a__x000a__x000a__x000a__x000a__x000a_-934"/>
    <s v="01/03/2024_x000a__x000a__x000a__x000a__x000a__x000a__x000a__x000a__x000a__x000a__x000a__x000a__x000a__x000a__x000a__x000a__x000a__x000a__x000a_"/>
    <s v="28/04/2024_x000a__x000a__x000a__x000a__x000a__x000a__x000a__x000a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Estudia, evalúa y analiza el caso, realiza recomendaciones para prevenir la recurrencia de la causa que originó el proceso o la sentencia lo cual se consigna en el acta de Comité de Conciliación_x000a__x000a__x000a__x000a__x000a__x000a__x000a_- Actualizar el riesgo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s v="- Oficina Jurídica _x000a_- Comité de Conciliación _x000a_- Comité de Conciliación _x000a__x000a__x000a__x000a__x000a__x000a__x000a_- Oficina Jurídica "/>
    <s v="- Notificación realizada d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Acta del Comité de Conciliación _x000a_- Acta del Comité de Conciliación _x000a__x000a__x000a__x000a__x000a__x000a__x000a_- Riesg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ctualizado."/>
    <d v="2023-12-06T00:00:00"/>
    <s v="Identificación del riesgo_x000a__x000a_Establecimiento de controles_x000a__x000a_Tratamiento del riesgo"/>
    <s v="De acuerdo con la actualización de la DOFA, se ajusto los factores del riesgo y las causas externas. _x000a_Se realizó el análisis de controles de la probabilidad por el criterio de frecuencia y se actualizo la valoración del impacto._x000a_Se realizó el análisis después de controles teniendo en cuenta la valoración obtenida con los controles definidos._x000a_Se definió el impacto de acuerdo con la valoración obtenida del criterio corrupción._x000a_Se ajustó la redacción de los controles preventivos  y detectivos_x000a_Se definió la acción de tratamiento a 2024"/>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Estructurar canales de relacionamiento con la ciudadanía_x000a_Fase (propósito) Generar las condiciones necesarias para que la experiencia de la ciudadanía en la interacción con la Administración Distrital sea favorable."/>
    <n v="279"/>
    <s v="EYADP-G172"/>
    <s v="Posibilidad de afectación reputacional por debilidades en la ejecución que afecten la puesta en operación de nuevos medios de relacionamiento con la ciudadanía, debido a errores (fallas o deficiencias) en el diseño y estructuración de estos"/>
    <x v="0"/>
    <s v="Ejecución y administración de procesos"/>
    <x v="25"/>
    <s v="- Dificultad en la articulación de actividades comunes a las dependencias._x000a_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relacionamiento con la ciudadanía.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16. Paz, justicia e instituciones sólidas"/>
    <s v="7870 Servicio a la ciudadanía, moderno, eficiente y de calidad"/>
    <s v="Muy baja (1)"/>
    <n v="0.2"/>
    <s v="Menor (2)"/>
    <s v="Menor (2)"/>
    <s v="Menor (2)"/>
    <s v="Menor (2)"/>
    <s v="Menor (2)"/>
    <s v="Menor (2)"/>
    <s v="Menor (2)"/>
    <n v="0.4"/>
    <s v="Bajo"/>
    <s v="El proceso estima que el riesgo se ubica en una zona baja, debido a que la frecuencia con la que se realizó la actividad clave asociada al riesgo durante el último año se presentó (1) vez, frente a su materialización podrían presentarse efectos menores para el proceso."/>
    <s v="- 1 El procedimiento &quot;Estructuración de Canales de Relacionamiento con la Ciudadanía&quot; 2212100-PR-041 indica que Subsecretario(a)de Servicio a la Ciudadanía y los Profesionales de la Subsecretaria de Servicio a la Ciudadanía designados, autorizado(a) por Subsecretario(a) de Servicio a la Ciudadanía, cada vez que se realice la estructuración de un medio de relacionamiento con la ciudadanía verifica la viabilidad técnica y la pertinencia en el diseño para la atención de las necesidades ciudadanas identificadas. La(s) fuente(s) de información utilizadas es(son) actividad 2 (Evaluar la viabilidad de un nuevo canal de relacionamiento con la ciudadanía) del Procedimiento Estructuración de Canales de Relacionamiento con la Ciudadanía. En caso de evidenciar observaciones, desviaciones o diferencias, realiza los ajustes necesarios, dejando como evidencia la Evidencia Reunión2213100-FT449 de diseño del canal de relacionamiento. De lo contrario, se continúa con la siguiente actividad del procedimiento, dejando la misma evidencia. Tipo: Preventivo Implementación: Manual_x000a_- 2 El procedimiento &quot;Estructuración de Canales de Relacionamiento con la Ciudadanía&quot; 2212100-PR-041 indica que Subsecretario(a) de Servicio a la Ciudadanía, autorizado(a)  por el Manual de Funciones y Competencias Laborales, cada vez que se realice la estructuración de un medio de relacionamiento con la ciudadanía verifica que la implementación de todos los componentes de la estructuración del canal de relacionamiento con la ciudadanía corresponda al diseño planteado. La(s) fuente(s) de información utilizadas es(son) actividad 3 (Ejecutar las actividades para la estructuración del canal de relacionamiento con la ciudadanía) del Procedimiento Estructuración de canales de Relacionamiento con la Ciudadanía. En caso de evidenciar observaciones, desviaciones o diferencias, realiza los ajustes necesarios para que lo implementado corresponda al diseño, dejando como evidencia la Evidencia Reunión2213100-FT-449 de ejecución de actividades, el Acta subcomité de autocontrol 2210112-FT-281 y los Contratos o convenios suscritos. De lo contrario, se continúa con la siguiente actividad del procedimiento, dejando la misma evidencia. Tipo: Preventivo Implementación: Manual_x000a_- 3 El procedimiento &quot;Estructuración de Canales de Relacionamiento con la Ciudadanía&quot; 2212100-PR-041 indica que Subsecretario(a) de Servicio a la Ciudadanía, autorizado(a) por El Manual de Funciones y Competencias Laborares, cada vez que se realice la estructuración de un medio de relacionamiento con la ciudadanía verifica que se legalicen las condiciones de participación en la operación del canal de relacionamiento con la ciudadanía; de acuerdo con la naturaleza de la entidad participante, se suscriben Convenios  interadministrativos, de Asociación, de Cooperación Institucional, Contratos de Arrendamiento o Contratos de Comodato, Acuerdos de Niveles de Servicio, de acuerdo con la necesidad del servicio y a la particularidad del mismo, conforme a los procedimientos del proceso de contratación. La(s) fuente(s) de información utilizadas es(son) actividad 3 (Ejecutar las actividades para la estructuración del canal de relacionamiento con la ciudadanía) del Procedimiento Estructuración de Canales de Relacionamiento con la Ciudadanía. En caso de evidenciar observaciones, desviaciones o diferencias, toma las acciones pertinentes para el logro del perfeccionamiento de los convenios y contratos dejando como evidencia la Evidencia Reunión2213100-FT-449 de ejecución de actividades, el Acta subcomité de autocontrol2210112-FT-281 y los Contratos o convenios suscritos. De lo contrario, se continúa con la siguiente actividad del procedimiento, dejando la misma evidencia. Tipo: Preventivo Implementación: Manual_x000a_- 4 El procedimiento &quot;Estructuración de Canales de Relacionamiento con la Ciudadanía&quot; 2212100-PR-041 indica que el Subsecretario(a) de Servicio a la Ciudadanía, autorizado(a) por Subsecretario(a) de Servicio a la Ciudadanía, cada vez que se realice la estructuración de un medio de relacionamiento con la ciudadanía realiza seguimiento al cumplimiento del cronograma de acciones y metas, ejecución presupuestal y contractual. La(s) fuente(s) de información utilizadas es(son) actividad 4 (Realizar seguimiento a la ejecución de las actividades para la estructuración del canal de relacionamiento con la ciudadanía) del Procedimiento Estructuración de Canales de Relacionamiento con la Ciudadanía. En caso de evidenciar observaciones, desviaciones o diferencias, solicita los ajustes correspondientes en el Subcomité de Autocontrol y mesas de trabajo con el personal interno o externo asignado para este fin quedando como evidencia la Evidencia Reunión2213100-FT-449 de ejecución de actividades, el Acta subcomité de autocontrol 2210112-FT-281 y los Contratos o convenios suscritos. De lo contrario, se continúa con la siguiente actividad del procedimiento, dejando la misma evidencia. Tipo: Detectivo Implementación: Manual_x000a_- 5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una vez terminado el montaje e instalación, la calidad y el cumplimiento de las especificaciones técnicas de cada uno de los elementos que componen el canal de relacionamiento con la ciudadanía; realiza las pruebas que sean pertinentes. La(s) fuente(s) de información utilizadas es(son) actividad 4 (Realizar seguimiento a la ejecución de las actividades para la estructuración del canal de relacionamiento con la ciudadanía) del Procedimiento Estructuración de Canales de Relacionamiento con la Ciudadanía. En caso de evidenciar observaciones, desviaciones o diferencias, solicita por escrito los ajustes a que haya lugar quedando como evidencia la Evidencia Reunión2213100-FT-449 de ejecución de actividades, el Acta subcomité de autocontrol 2210112-FT-281 y los Contratos o convenios suscritos. De lo contrario, se continúa con la siguiente actividad del procedimiento, dejando la misma evidencia.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valúa la situación presentada de acuerdo a la etapa en la que se encuentra el proyecto. Tipo: Correctivo Implementación: Manual_x000a_- 2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labora el plan de trabajo (actividades, responsables, fechas). Tipo: Correctivo Implementación: Manual_x000a_- 3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jecuta del plan de trabaj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167999999999999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ebilidades en la ejecución que afecten la puesta en operación de nuevos medios de relacionamiento con la ciudadanía, debido a errores (fallas o deficiencias) en el diseño y estructuración de estos en el informe de monitoreo a la Oficina Asesora de Planeación._x000a_- Evaluar la situación presentada de acuerdo a la etapa en la que se encuentra el proyecto._x000a_- Elaborar plan de trabajo (actividades, responsables, fechas)._x000a_- Ejecutar del plan de trabajo._x000a__x000a__x000a__x000a__x000a__x000a_- Actualizar el riesgo Posibilidad de afectación reputacional por debilidades en la ejecución que afecten la puesta en operación de nuevos medios de relacionamiento con la ciudadanía, debido a errores (fallas o deficiencias) en el diseño y estructuración de estos"/>
    <s v="- Subsecretaría de Servicio al Ciudadano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ía de Servicio al Ciudadano"/>
    <s v="- Reporte de monitoreo indicando la materialización del riesgo de Posibilidad de afectación reputacional por debilidades en la ejecución que afecten la puesta en operación de nuevos medios de relacionamiento con la ciudadanía, debido a errores (fallas o deficiencias) en el diseño y estructuración de estos_x000a_- Acta con la decisión de acciones a tomar_x000a_- Plan de trabajo para la corrección de la situación_x000a_- Plan de trabajo ejecutado_x000a__x000a__x000a__x000a__x000a__x000a_- Riesgo de Posibilidad de afectación reputacional por debilidades en la ejecución que afecten la puesta en operación de nuevos medios de relacionamiento con la ciudadanía, debido a errores (fallas o deficiencias) en el diseño y estructuración de estos, actualizado."/>
    <d v="2023-11-23T00:00:00"/>
    <s v="Identificación del riesgo_x000a__x000a__x000a__x000a_"/>
    <s v="Se ajusta la valoración de la perspectiva del impacto antes de controles en lo referente a &quot;operativo&quot; e &quot;información&quot;."/>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Administrar el Sistema Unificado de Inspección, Vigilancia y Control - SUDIVC, a través de la coordinación y articulación de acciones conjuntas con las entidades que hacen parte del SUDIVC._x000a_Capacitar o cualificar a los servidores públicos en temáticas de funcionalidad del Sistema Distrital para la Gestión de Peticiones Ciudadanas, servicio a la Ciudadanía, al igual que en competencias de Inspección, Vigilancia y Control."/>
    <n v="280"/>
    <s v="_x0009_EYADP-G173"/>
    <s v="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x v="0"/>
    <s v="Ejecución y administración de procesos"/>
    <x v="26"/>
    <s v="- Desconocimiento por parte de algunos funcionarios acerca de las funciones de la entidad y elementos de la plataforma estratégica._x000a_- Falta de mayor divulgación en todos los niveles de la Organización, frente al cumplimiento de las metas, programas y proyectos._x000a_- Dificultades en la transferencia de conocimiento entre los servidores que se vinculan y retiran de la entidad._x000a_- Fallas de conectividad e interoperabilidad. _x000a__x000a__x000a__x000a__x000a__x000a__x000a_"/>
    <s v="- Fallas de interoperabilidad con instancias externas._x000a_- La información necesaria para el seguimiento a la gestión de las entidades participantes en la prestación de los servicios a la Ciudadanía, no es suficiente, clara, completa o de calidad._x000a_- Dificultades en la coordinación de las diferentes secretarias para la prestación de servicios públicos o ejecución de programas, así como la articulación con Entidades del orden nacional_x000a_- Pérdida de credibilidad y de confianza que dificulte el ejercicio de las funciones de la Secretaría General. _x000a__x000a__x000a__x000a__x000a__x000a_"/>
    <s v="- Incumplimiento de objetivos y metas institucionales_x000a_- Percepción negativa de los grupos de valor frente a la entidad_x000a_- Hallazgos por parte de entes de control_x000a_- Pérdida de información o información no veraz_x000a__x000a__x000a__x000a__x000a__x000a_"/>
    <s v="5. Fortalecer la prestación del servicio a la ciudadanía con oportunidad, eficiencia y transparencia, a través del uso de la tecnología y la cualificación de los servidores."/>
    <s v="- Cualificación a servidores con funciones de IVC (OPA)_x000a_- Sensibilización a comerciantes en temas de IVC (OPA)_x000a_"/>
    <s v="- Ningún otro proceso en el Sistema de Gestión de Calidad_x000a__x000a__x000a__x000a_"/>
    <s v="Sin asociación"/>
    <s v="No aplica"/>
    <s v="Media (3)"/>
    <n v="0.6"/>
    <s v="Leve (1)"/>
    <s v="Moderado (3)"/>
    <s v="Moderado (3)"/>
    <s v="Leve (1)"/>
    <s v="Menor (2)"/>
    <s v="Menor (2)"/>
    <s v="Moderado (3)"/>
    <n v="0.6"/>
    <s v="Moderado"/>
    <s v="El proceso estima que el riesgo se ubica en una zona moderada, debido a que la frecuencia con la que se realizó la actividad clave asociada al riesgo se presentó 40 veces en el último año y el principal efecto radica en la ocurrencia de hallazgos de control interno y externo."/>
    <s v="- 1 El procedimiento &quot;Gestión, seguimiento y coordinación del Sistema Unificado Distrital de Inspección, Vigilancia y Control&quot; 4222100-PR-310 indica que el profesional de la Subdirección de Seguimiento a la Gestión de Inspección, Vigilancia y Control,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En caso de evidenciar observaciones, desviaciones o diferencias, se realizan los ajustes a la herramienta y se reportan al subdirector de Seguimiento a la Gestión de IVC. De lo contrario, quedará como registro Correo electrónico de socialización de la herramienta de reporte a la gestión o Evidencia Reunión 4211000-FT-449 de socialización de la herramienta de reporte a la gestión. _x000a_- 2 El procedimiento &quot;Gestión, seguimiento y coordinación del Sistema Unificado Distrital de Inspección, Vigilancia y Control&quot; 4222100-PR-310 indica que el profesional de la Subdirección de Seguimiento a la Gestión de Inspección, Vigilancia y Control, autorizado(a) por el Subdirector de Seguimiento a la Gestión de Inspección, Vigilancia y Control, bimestralmente (cuando existe interoperabilidad) y semestralmente (cuando no existe interoperabilidad) revisa por base de datos, si se presentaron rechazos en las visitas transmitidas por las entidades a través del Web Service dispuesto (cuando existe interoperabilidad) o verifica que la información de las visitas entregada por las entidades que pertenecen al SUDIVC, esté acorde con los lineamientos establecidos en la herramienta de reporte del seguimiento y monitoreo de la gestión de las entidades con funciones de IVC (cuando no existe interoperabilidad). La(s) fuente(s) de información utilizadas es(son) la base de datos de interoperabilidad del sistema de información de IVC, resultado de las visitas remitidas por las entidades (cuando existe interoperabilidad) o la herramienta de reporte del seguimiento y monitoreo de la gestión diligenciada por cada entidad del SUDIVC o el reporte de cada entidad (cuando no existe interoperabilidad). En caso de evidenciar observaciones, desviaciones o diferencias, Solicita mediante correo electrónico a la entidad, la corrección y reenvío de los datos con copia al subdirector de Seguimiento a la Gestión de IVC. De lo contrario, reporta por correo electrónico al subdirector la conformidad de la información recibida y socializa semestralmente a las entidades el informe de actividades de Seguimiento y Monitoreo a la gestión de Inspección, Vigilancia y Control (Acta 4233300-FT-008). _x000a_- 3 El procedimiento &quot;Gestión, seguimiento y coordinación del Sistema Unificado Distrital de Inspección, Vigilancia y Control&quot; 4222100-PR-310 indica que el profesional o técnico operativo de la Subdirección de Seguimiento a la Gestión de Inspección, Vigilancia y Control, autorizado(a) por el Subdirector de Seguimiento a la Gestión de Inspección, Vigilancia y Control, mensualmente verifica y valida el cumplimiento de las actividades establecidas en el plan operativo de la Subdirección de Seguimiento a la Gestión de Inspección, Vigilancia y Control. La(s) fuente(s) de información utilizadas es(son) los informes de acciones de cualificación, sensibilización, seguimiento a visitas multidisciplinarias, seguimiento a la gestión de las entidades, actualización de matrices, implementación de contenidos virtuales, actualización normativa y de implementación del sistema de información de IVC, el plan operativo y el instrumento de seguimiento del plan operativo de la Subdirección de Seguimiento a la Gestión de Inspección, Vigilancia y Control. En caso de evidenciar observaciones, desviaciones o diferencias, envía reporte por correo electrónico al subdirector y responsable para ajustar las actividades del plan operativo a realizar en el siguiente periodo. De lo contrario, informa en el subcomité de autocontrol de la Subdirección de Seguimiento a la Gestión de Inspección, Vigilancia y Control la conformidad con las actividades realizadas (Acta 4201000-FT-281). _x000a_- 4 El procedimiento &quot;Gestión, seguimiento y coordinación del Sistema Unificado Distrital de Inspección, Vigilancia y Control&quot; 4222100-PR-310 indica que el profesional o técnico operativo de la Subdirección de Seguimiento a la Gestión de Inspección, Vigilancia y Control, autorizado(a) por el Subdirector de Seguimiento a la Gestión de Inspección, Vigilancia y Control, mensualmente revisa que el informe de seguimiento a la gestión de las entidades del SUDIVC esté acorde con lo establecido en el instrumento de seguimiento del plan operativo de la Subdirección de Seguimiento a la Gestión de Inspección, Vigilancia y Control. La(s) fuente(s) de información utilizadas es(son) el informe mensual de seguimiento a la gestión de las entidades con funciones de inspección, vigilancia y control y el instrumento de seguimiento del plan operativo de la Subdirección de Seguimiento a la Gestión de Inspección, Vigilancia y Control. En caso de evidenciar observaciones, desviaciones o diferencias, se reportan al subdirector por correo electrónico para que solicite el ajuste al informe mensual de seguimiento a entidades con funciones de inspección, vigilancia y control. De lo contrario, se consolidan los resultados del seguimiento, en el informe de seguimiento a las entidades con funciones de inspección, vigilancia y contro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obierno abierto y relacionamiento con la ciudadanía indica que el subdirector de seguimiento a la gestión de inspección, vigilancia y control, autorizado(a) por el manual específico de funciones y competencias laborales, cada vez que se identifique la materialización del riesgo convocará a la(s) entidad(s) que presentaron errores fallas o deficiencias en el reporte de la información, a una reunión extraordinaria de seguimiento a compromisos_x000a_- 2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informa y reprograma sesión de cualificación, sensibilización o Visita multidisciplinaria_x000a_- 3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realiza la jornada de cualificación, sensibilización o visita multidisciplinaria de acuerdo con la reprogram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584"/>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en el informe de monitoreo a la Oficina Asesora de Planeación._x000a_- Convocar a la(s) entidad(s) que presentaron errores fallas o deficiencias en el reporte de la información a una reunión extraordinaria de seguimiento a compromisos._x000a_- Informar y reprogramar sesión de cualificación, sensibilización o Visita multidisciplinaria_x000a_- Realizar la jornada de cualificación, sensibilización o visita multidisciplinaria de acuerdo con la reprogramación _x000a__x000a__x000a__x000a__x000a__x000a_- Actualizar el riesgo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s v="- Subdirección de Seguimiento a la Gestión de Inspección, Vigilancia y Control - SSGIVC_x000a_- Subdirector de Seguimiento a la Gestión de Inspección, vigilancia y Control._x000a_- Profesional Universitario o técnico operativo asignado por el subdirector de Inspección Vigilancia y Control_x000a_- Profesional Universitario o técnico operativo asignado por el subdirector de Inspección Vigilancia y Control_x000a__x000a__x000a__x000a__x000a__x000a_- Subdirección de Seguimiento a la Gestión de Inspección, Vigilancia y Control - SSGIVC"/>
    <s v="- Reporte de monitoreo indicando la materialización del riesg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_x000a_- Acta (s) de compromiso._x000a_- Oficio o correo electrónico_x000a_- Informe de cualificación, de sensibilización o de Visita multidisciplinaria_x000a__x000a__x000a__x000a__x000a__x000a_- Riesg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actualizado."/>
    <d v="2023-11-23T00:00:00"/>
    <s v="Identificación del riesgo_x000a__x000a__x000a__x000a_"/>
    <s v="Se ajusta el nombre del riesgo._x000a_Se relacionan los servicios &quot;Cualificación a servidores con funciones de IVC&quot; y &quot;Sensibilización a comerciantes en temas de IVC&quot; asociados al riesgo._x000a_Se ajustan las causas internas y externas."/>
    <d v="2024-06-13T00:00:00"/>
    <s v=" Establecimiento de controles"/>
    <s v="Se realiza la actualización del riesgo con las siguientes novedades:_x000a__x000a_- Establecimiento de controles: se ajustan los controles preventivos y detectivos, asociados al procedimiento &quot;Gestión, seguimiento y coordinación del Sistema Unificado Distrital de Inspección, Vigilancia y Control&quot; 4222100-PR-310._x000a__x000a_( 3-2024-15459 del 13 de junio de 2024.)"/>
    <m/>
    <m/>
    <m/>
    <m/>
    <m/>
    <m/>
    <m/>
    <m/>
    <m/>
    <m/>
    <m/>
    <m/>
    <m/>
    <m/>
    <m/>
    <m/>
    <m/>
    <m/>
    <m/>
    <m/>
    <m/>
    <m/>
    <m/>
    <m/>
    <m/>
    <m/>
    <m/>
    <m/>
    <m/>
    <m/>
    <n v="3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Administrar canales de relacionamiento con la ciudadanía_x000a_Fase (componente):Fortalecer e implementar en los canales de atención disponibles en la Red CADE, estrategias de atención de servicio a la ciudadanía acorde a sus características poblacionales y particulares. "/>
    <n v="281"/>
    <s v="DAAFEE-G003"/>
    <s v="Posibilidad de afectación reputacional por no prestación del servicio, debido a interrupciones en el modelo multicanal que impidan a la ciudadanía acceder a la oferta institucional de trámites y servicios de las entidades que hacen parte de la Red CADE"/>
    <x v="0"/>
    <s v="Daños a activos fijos/ eventos externos"/>
    <x v="27"/>
    <s v="- Fallas en el funcionamiento de plataformas tecnológicas que soportan los canales de atención a la ciudadanía_x000a_- Fallas de conectividad e interoperabilidad.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QR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Fortalecer la prestación del servicio a la ciudadanía con oportunidad, eficiencia y transparencia, a través del uso de la tecnología y la cualificación de los servidores."/>
    <s v="- Información general y orientación de Trámites y Servicios a la ciudadanía en los canales de atención de la RED CADE_x000a__x000a_"/>
    <s v="- Ningún otro proceso en el Sistema de Gestión de Calidad_x000a__x000a__x000a__x000a_"/>
    <s v="4. Educación de calidad"/>
    <s v="_x0009_8129 Optimización del servicio a la ciudadanía para aumentar la confianza en la administración distrital de Bogotá D.C."/>
    <s v="Media (3)"/>
    <n v="0.6"/>
    <s v="Leve (1)"/>
    <s v="Moderado (3)"/>
    <s v="Menor (2)"/>
    <s v="Menor (2)"/>
    <s v="Menor (2)"/>
    <s v="Leve (1)"/>
    <s v="Moderado (3)"/>
    <n v="0.6"/>
    <s v="Moderado"/>
    <s v="El proceso estima que el riesgo se ubica en zona moderado, debido a que la frecuencia con la que se realizó la actividad clave asociada fue a diario durante los horarios de atención de los canales de relacionamiento durante el último año, sin embargo, ante su materialización podrían presentarse afectaciones moderadas para el proceso. "/>
    <s v="- 1 El Procedimiento &quot;Administración del Modelo Multicanal de Relacionamiento con la Ciudadanía&quot; 4222000-PR-036 indica que el técnico operativo de soporte tecnológico, autorizado(a) por el/la profesional responsable del medio de interacción (Canal presencial CADE y SuperCADE),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el reporte de incidencias de GLPI queda como evidencia. De lo contrario, se reporta en el formulario de verificación de condiciones de apertura.  Tipo: Preventivo Implementación: Manual_x000a_- 2 El Procedimiento &quot;Administración del Modelo Multicanal de Relacionamiento con la Ciudadanía&quot; 4222000-PR-036 indica que el soporte técnico del operador de la Línea 195,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 La(s) fuente(s) de información utilizadas es(son) los aplicativos, los canales telefónicos y virtual. En caso de evidenciar observaciones, desviaciones o diferencias, se genera una incidencia, se reporta al operador y al profesional responsable de la Línea 195, dejando como evidencia los correos electrónicos. De lo contrario, la bitácora de validación de funcionamiento Línea 195 da cuenta de la disposición de los canales antes descritos.  Tipo: Preventivo Implementación: Manual_x000a_- 3 El Procedimiento &quot;Administración del Modelo Multicanal de Relacionamiento con la Ciudadanía&quot; 4222000-PR-036 indica que el/la profesional responsable del medio de relacionamiento (Canal presencial CADE y SuperCADE) , autorizado(a) por  el Director (a) del Sistema Distrital de Servicio a la Ciudadanía ,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dejando como evidencia el formulario de verificación de condiciones de apertura. De lo contrario, el mismo formulario de verificación de condiciones de apertura, evidencia las condiciones necesarias para la prestación del servicio.  Tipo: Preventivo Implementación: Manual_x000a_- 4 El Procedimiento &quot;Administración del Modelo Multicanal de Relacionamiento con la Ciudadanía&quot; 4222000-PR-036 indica que el/la profesional responsable del medio de relacionamiento (Canal presencial CADE y SuperCADE) , autorizado(a) por  el Director (a) del Sistema Distrital de Servicio a la Ciudadanía ,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Red CADE 4222000-FT-339. De lo contrario, el mismo Informe administrativo, da cuenta de la validación de las condiciones adecuadas para la prestación del servicio. Tipo: Detectivo Implementación: Manual_x000a_- 5 El Procedimiento &quot;Administración del Modelo Multicanal de Relacionamiento con la Ciudadanía&quot; 4222000-PR-036 indica que el/la profesional responsable del medio de relacionamiento (Canal presencial CADE y SuperCADE) , autorizado(a) por  Director (a) del Sistema Distrital de Servicio a la Ciudadanía ,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Red CADE 4222000-FT-339. De lo contrario, el mismo Informe administrativo, da cuenta de la validación de las condiciones adecuadas para la prestación del servicio.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Aleatori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implementa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 Tipo: Correctivo Implementación: Manual_x000a_- 2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solicita apoyo de la Policía Nacional para las sedes afectadas, gestionando unidades adicionales de vigilancia e implementos o estrategias de mitigación de daños o pérdidas de bienes de la Secretaría General y de las entidade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3504000000000005E-2"/>
    <s v="Menor (2)"/>
    <n v="0.33749999999999997"/>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_x000a_-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Solicitar apoyo de la Policía Nacional para las sedes afectadas, gestionando unidades adicionales de vigilancia e implementos o estrategias de mitigación de daños o pérdidas de bienes de la Secretaría General y de las entidades._x000a__x000a__x000a__x000a__x000a__x000a__x000a_- Actualizar el riesgo Posibilidad de afectación reputacional por no prestación del servicio, debido a interrupciones en el modelo multicanal que impidan a la ciudadanía acceder a la oferta institucional de trámites y servicios de las entidades que hacen parte de la Red CADE"/>
    <s v="- Dirección del Sistema Distrital de Servicio a la Ciudadanía_x000a_- Profesional responsable del medio de interacción (CADE y SuperCADE)_x000a_- Profesional responsable del medio de interacción (CADE y SuperCADE)_x000a__x000a__x000a__x000a__x000a__x000a__x000a_- Dirección del Sistema Distrital de Servicio a la Ciudadanía"/>
    <s v="-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_x000a_- Reporte de ciudadanos(as) y trámites efectivos atendidos por cada entidad, en contingencia._x000a_- Reporte de desempeño jornada de atención considerando los reportes realizados a los entes correspondientes_x000a__x000a__x000a__x000a__x000a__x000a__x000a_- Riesgo de Posibilidad de afectación reputacional por no prestación del servicio, debido a interrupciones en el modelo multicanal que impidan a la ciudadanía acceder a la oferta institucional de trámites y servicios de las entidades que hacen parte de la Red CADE, actualizado."/>
    <d v="2023-11-23T00:00:00"/>
    <s v="Identificación del riesgo_x000a_Análisis antes de controles_x000a_Establecimiento de controles_x000a__x000a_"/>
    <s v="Se ajusta la identificación del riesgo, incluyendo el servicio relacionado._x000a_Se ajustan las causas internas._x000a_Se ajusta el análisis antes de controles, teniendo en cuenta el impacto de la materialización del riesgo en materia de imagen, medidas de control interno o externo._x000a_Se ajusta la redacción de controles en cuanto a los centros de costo relacionados a los documentos."/>
    <d v="2024-07-02T00:00:00"/>
    <s v="Identificación del riesgo"/>
    <s v="Se realiza la actualización del riesgo con las siguientes novedades:_x000a__x000a_-Identificación: Se incluye lo relacionado con la asociación al proyecto de inversión 8129 “Optimización del servicio a la ciudadanía para aumentar la confianza en la administración distrital de Bogotá D.C.”._x000a_Se revisa la ficha del riesgo y se encuentra conforme a lo solicitado mediante memorando 3-2024-16842 del 2 de julio de 2024. Se pasa para aprobación."/>
    <m/>
    <m/>
    <m/>
    <m/>
    <m/>
    <m/>
    <m/>
    <m/>
    <m/>
    <m/>
    <m/>
    <m/>
    <m/>
    <m/>
    <m/>
    <m/>
    <m/>
    <m/>
    <m/>
    <m/>
    <m/>
    <m/>
    <m/>
    <m/>
    <m/>
    <m/>
    <m/>
    <m/>
    <m/>
    <m/>
    <n v="3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Administrar canales de relacionamiento con la ciudadanía_x000a_Fase (componente): Documentos de lineamientos técnicos"/>
    <n v="282"/>
    <s v="EYADP-G174"/>
    <s v="Posibilidad de afectación reputacional por información inconsistente, debido a errores (fallas o deficiencias) en el seguimiento a la gestión de las entidades participantes en los medios de interacción de la Red CADE"/>
    <x v="0"/>
    <s v="Ejecución y administración de procesos"/>
    <x v="27"/>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en el Sistema de Gestión de Calidad_x000a__x000a__x000a__x000a_"/>
    <s v="16. Paz, justicia e instituciones sólidas"/>
    <s v="_x0009_8129 Optimización del servicio a la ciudadanía para aumentar la confianza en la administración distrital de Bogotá D.C."/>
    <s v="Baja (2)"/>
    <n v="0.4"/>
    <s v="Leve (1)"/>
    <s v="Leve (1)"/>
    <s v="Menor (2)"/>
    <s v="Leve (1)"/>
    <s v="Leve (1)"/>
    <s v="Leve (1)"/>
    <s v="Menor (2)"/>
    <n v="0.4"/>
    <s v="Moderado"/>
    <s v="El proceso estima que el riesgo se ubica en zona moderado, debido a que la frecuencia con la que se realizó la actividad clave asociada fue mensual dependiendo los tiempos establecidos ya sea contrato o convenio, ante su materialización, podrían presentarse afectaciones menores para el proceso."/>
    <s v="- 1 El Procedimiento &quot;Administración del Modelo Multicanal de Relacionamiento con la Ciudadanía&quot; 42220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 Tipo: Preventivo Implementación: Manual_x000a_- 2 El Procedimiento &quot;Administración del Modelo Multicanal de Relacionamiento con la Ciudadanía&quot; 42220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4211000-FT-449, de seguimiento contractual. De lo contrario, en el mismo formato se da cuenta del cumplimiento por parte de las entidades participantes en la Red CAD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el Servidor(a) asignado(a), autorizado(a) por el Director (a) del Sistema Distrital de Servicio a la Ciudadanía, cada vez que se identifique la materialización del riesgo realiza reinducción en el protocolo establecido para el apoyo a la supervisión de convenios y contrat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riesgo Posibilidad de afectación reputacional por información inconsistente, debido a errores (fallas o deficiencias) en el seguimiento a la gestión de las entidades participantes en los medios de interacción de la Red CADE"/>
    <s v="- Dirección del Sistema Distrital de Servicio a la Ciudadanía_x000a_- Servidor(a) asignado(a) por el (la) Director (a) del Sistema Distrital de Servicio a la Ciudadanía_x000a__x000a__x000a__x000a__x000a__x000a__x000a__x000a_- Dirección del Sistema Distrital de Servicio a la Ciudadanía"/>
    <s v="-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Riesgo de Posibilidad de afectación reputacional por información inconsistente, debido a errores (fallas o deficiencias) en el seguimiento a la gestión de las entidades participantes en los medios de interacción de la Red CADE, actualizado."/>
    <d v="2023-11-23T00:00:00"/>
    <s v="Identificación del riesgo_x000a__x000a_Establecimiento de controles_x000a__x000a_"/>
    <s v="Se modifica la causa inmediata, ajustándola para evitar reiteración en la redacción; y la causa raíz modificando canales de interacción por relacionamiento._x000a_Se ajustan las causas internas._x000a_Se ajustan los controles detectivos y preventivos, acorde con la actualización del procedimiento Administración del Modelo Multicanal de Relacionamiento con la Ciudadanía - Versión 16  (4222000-PR-036)._x000a_Se ajusta la redacción de controles en cuanto a los centros de costo relacionados a los documentos."/>
    <d v="2024-07-02T00:00:00"/>
    <s v="Identificación del riesgo"/>
    <s v="Se realiza la actualización del riesgo con las siguientes novedades:_x000a__x000a_-Identificación: Se incluye lo relacionado con la asociación al proyecto de inversión 8129 “Optimización del servicio a la ciudadanía para aumentar la confianza en la administración distrital de Bogotá D.C.”._x000a_Se revisa la ficha del riesgo y se encuentra conforme a lo solicitado mediante memorando 3-2024-16842 del 2 de julio de 2024. Se pasa para aprobación."/>
    <m/>
    <m/>
    <m/>
    <m/>
    <m/>
    <m/>
    <m/>
    <m/>
    <m/>
    <m/>
    <m/>
    <m/>
    <m/>
    <m/>
    <m/>
    <m/>
    <m/>
    <m/>
    <m/>
    <m/>
    <m/>
    <m/>
    <m/>
    <m/>
    <m/>
    <m/>
    <m/>
    <m/>
    <m/>
    <m/>
    <n v="3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Administrar canales de relacionamiento con la ciudadanía_x000a_Capacitar o cualificar a los servidores públicos en temáticas de funcionalidad del Sistema Distrital para la Gestión de Peticiones Ciudadanas, servicio a la Ciudadanía, al igual que en competencias de Inspección, Vigilancia y Control."/>
    <n v="283"/>
    <s v="UPYP-G016"/>
    <s v="Posibilidad de afectación reputacional por inconformidad de los usuarios (entidades) del sistema distrital para la gestión de peticiones, debido a incumplimiento parcial de compromisos en la atención de soporte funcional en los tiempos promedio definidos"/>
    <x v="0"/>
    <s v="Usuarios, productos y prácticas"/>
    <x v="27"/>
    <s v="- Fallas en el funcionamiento de plataformas tecnológicas que soportan los canales de atención a la ciudadanía_x000a__x000a__x000a__x000a__x000a__x000a__x000a__x000a__x000a_"/>
    <s v="- Presiones o motivaciones de los ciudadanos que incitan al servidor público a realizar conductas contrarias al deber ser.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Asesoría e información técnica y funcional del Sistema Distrital para la Gestión de peticiones ciudadanas_x000a__x000a_"/>
    <s v="- Todos los procesos en el Sistema de Gestión de Calidad_x000a__x000a__x000a__x000a_"/>
    <s v="Sin asociación"/>
    <s v="No aplica"/>
    <s v="Media (3)"/>
    <n v="0.6"/>
    <s v="Leve (1)"/>
    <s v="Menor (2)"/>
    <s v="Menor (2)"/>
    <s v="Leve (1)"/>
    <s v="Leve (1)"/>
    <s v="Menor (2)"/>
    <s v="Menor (2)"/>
    <n v="0.4"/>
    <s v="Moderado"/>
    <s v="El proceso estima que el riesgo se ubica en una zona moderada, debido a que la frecuencia con la que se realizó la actividad clave asociada al riesgo se presentó 261 veces en el último año, sin embargo, ante su materialización podrían presentarse efectos significativos para el proceso."/>
    <s v="- 1 El Procedimiento &quot;Administración del Modelo Multicanal de Relacionamiento con la Ciudadanía&quot; 42220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iariamente identifica y clasifica las incidencias de soporte funcional, verificando que estas cuenten con la información completa para su atención acorde con lo establecido en la Guía para la Administración Funcional del Sistema Distrital para la Gestión de Peticiones Ciudadanas. La(s) fuente(s) de información utilizadas es(son) los tiempos de solución establecidos en dicha guía. En caso de evidenciar observaciones, desviaciones o diferencias, se solicita ampliación de la información por medio del aplicativo mesa de ayuda, quedando como evidencia el registro en este. De lo contrario, se continua con la clasificación, quedando como evidencia el registro en el aplicativo mesa de ayuda. Tipo: Preventivo Implementación: Manual_x000a_- 2 El Procedimiento &quot;Administración del Modelo Multicanal de Relacionamiento con la Ciudadanía&quot; 42220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os veces por semana verifica que las incidencias pendientes en la mesa de ayuda se encuentren dentro los tiempos de atención establecidos acorde con lo establecido en la Guía para la Administración Funcional del Sistema Distrital para la Gestión de Peticiones Ciudadanas. La(s) fuente(s) de información utilizadas es(son) los tiempos de solución establecidos en la Guía para la Administración Funcional del Sistema Distrital para la Gestión de Peticiones Ciudadanas y el reporte generado en el aplicativo mesa de ayuda. En caso de evidenciar observaciones, desviaciones o diferencias, remite un correo electrónico a los servidores de la mesa de ayuda para revisar las actuaciones a realizar de conformidad con el procedimiento, quedando como evidencia este correo. De lo contrario, se continua con la gestión respectiva, quedando como evidencia el mismo correo. Tipo: Preventivo Implementación: Manual_x000a_- 3 El Procedimiento &quot;Administración del Modelo Multicanal de Relacionamiento con la Ciudadanía&quot; 42220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anualmente identifica posibles acciones correctivas o de mejora (cuando aplique) y valida que no existan incidencias a ser escaladas a la Oficina de Tecnologías de la Información y las Comunicaciones – OTIC acorde con lo establecido en la Guía para la Administración Funcional del Sistema Distrital para la Gestión de Peticiones Ciudadanas.  La(s) fuente(s) de información utilizadas es(son) reporte anual de incidencias de la mesa de ayuda. En caso de evidenciar observaciones, desviaciones o diferencias, se socializa al Director(a) del Sistema Distrital de Servicio a la Ciudadanía, quedando como evidencia el correo electrónico con socialización de retroalimentación o  evidencia Reunión de socialización. De lo contrario, también se socializa con el Director(a) del Sistema Distrital de Servicio a la Ciudadanía, quedando como evidencia el mismo soporte.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l Sistema Distrital de Servicio a la Ciudadanía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cada vez que se identifique la materialización del riesgo re-clasifica la incidencia e indica al solicitante los motivos por los cuales la solicitud no pudo ser atendida en los tiempos definidos. Tipo: Correctivo Implementación: Manual_x000a_- 2 El mapa de riesgos del proceso de Gestión del Sistema Distrital de Servicio a la Ciudadanía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cada vez que se identifique la materialización del riesgo realiza reinducción en las actividades relacionadas al Soporte Funcional del Sistema Distrital para la Gestión de Peticiones Ciudadan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os usuarios (entidades) del sistema distrital para la gestión de peticiones, debido a incumplimiento parcial de compromisos en la atención de soporte funcional en los tiempos promedio definidos en el informe de monitoreo a la Oficina Asesora de Planeación._x000a_- Re-clasificar la incidencia e indicar al solicitante los motivos por los cuales la solicitud no pudo ser atendida en los tiempos definidos._x000a_- Realiza reinducción en las actividades relacionadas al Soporte Funcional del Sistema Distrital para la Gestión de Peticiones Ciudadanas._x000a__x000a__x000a__x000a__x000a__x000a__x000a_- Actualizar el riesgo Posibilidad de afectación reputacional por inconformidad de los usuarios (entidades) del sistema distrital para la gestión de peticiones, debido a incumplimiento parcial de compromisos en la atención de soporte funcional en los tiempos promedio definidos"/>
    <s v="- Dirección del Sistema Distrital de Servicio a la Ciudadanía_x000a_- Profesional, técnico o auxiliar responsable de la atención del soporte_x000a_- Profesional, técnico o auxiliar responsable de la atención del soporte_x000a__x000a__x000a__x000a__x000a__x000a__x000a_- Dirección del Sistema Distrital de Servicio a la Ciudadanía"/>
    <s v="- Reporte de monitoreo indicando la materialización del riesgo de Posibilidad de afectación reputacional por inconformidad de los usuarios (entidades) del sistema distrital para la gestión de peticiones, debido a incumplimiento parcial de compromisos en la atención de soporte funcional en los tiempos promedio definidos_x000a_- Incidencia re-clasificada en la Mesa de ayuda Bogotá te escucha, con indicación de los motivos por los cuales no se pudo atender dentro de los tiempos establecidos_x000a_- Servidores(as) del equipo de soporte funcional con reinducción._x000a__x000a__x000a__x000a__x000a__x000a__x000a_- Riesgo de Posibilidad de afectación reputacional por inconformidad de los usuarios (entidades) del sistema distrital para la gestión de peticiones, debido a incumplimiento parcial de compromisos en la atención de soporte funcional en los tiempos promedio definidos, actualizado."/>
    <d v="2023-11-23T00:00:00"/>
    <s v="Identificación del riesgo_x000a_Análisis antes de controles_x000a_Establecimiento de controles_x000a_Evaluación de controles_x000a_Tratamiento del riesgo"/>
    <s v="Se ajusta la identificación del riesgo, incluyendo el  servicio relacionado._x000a_Se ajustan las causas internas y externas._x000a_Se ajusta el establecimiento de controles, incluyendo en la descripción para los controles frente a la probabilidad, la Guía para la Administración Funcional del Sistema Distrital para la Gestión de Peticiones Ciudadanas_x000a_Se ajusta la redacción de controles en cuanto a los centros de costo relacionados a los documentos._x000a_Se ajustan los controles correctivos acorde con el ajuste efectuado en las acciones de contingencia del riesgo._x000a_Se ajustan las acciones de contingencia."/>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Medir y analizar la calidad en la prestación del servicio en los canales de relacionamiento con la Ciudadanía de la administración distrital_x000a_Evaluar los criterios de calidad en las respuestas emitidas a las peticiones ciudadanas._x000a__x000a_Fase (propósito): Mejorar la calidad del servicio que prestan las entidades distritales a la ciudadanía para aumentar la confianza en la administración distrital. (propósito)"/>
    <n v="284"/>
    <s v="UPYP-G017"/>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x v="28"/>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 Presiones o motivaciones externas que incitan al servidor público a realizar conductas contrarias al deber ser, en las mediciones y análisis de calidad realizados en los diferentes canales de servicio a la Ciudadanía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16. Paz, justicia e instituciones sólidas"/>
    <s v="8129 Optimización del servicio a la ciudadanía para aumentar la confianza en la administración distrital de Bogotá D.C."/>
    <s v="Baja (2)"/>
    <n v="0.4"/>
    <s v="Leve (1)"/>
    <s v="Menor (2)"/>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
    <s v="- 1 El procedimiento Seguimiento y Medición del Servicio a la Ciudadanía (4221000-PR-044) indica que el(la) Director(a) de la Dirección Distrital de Calidad del Servicio, autorizado(a) por el(la) Subsecretario(a) de Servicio a la Ciudadanía, mensualmente valida que las comunicaciones oficiales relacionadas con los informes mensuales de calidad cumplan con los parámetros establecidos en la Guía para la evaluación de calidad de las respuestas emitidas a las peticiones ciudadanas y manejo del sistema distrital para la gestión de peticiones ciudadanas (4221000-GS-021). La(s) fuente(s) de información utilizadas es(son) la comunicación proyectada. En caso de evidenciar observaciones, desviaciones o diferencias, se devuelve la comunicación para realizar los respectivos ajustes a través del aplicativo SIGA. De lo contrario, la comunicación se envía a través del mismo aplicativo. Tipo: Preventivo Implementación: Manual_x000a_- 2 El procedimiento Seguimiento y medición del servicio a la Ciudadanía 4221000-PR-044 indica que el(la) director(a) de la Dirección Distrital de Calidad del Servicio, autorizado(a) por el(la) Subsecretario(a) de Servicio a la Ciudadanía, mensualmente revisa que los reportes de los monitoreos de calidad cumplan y sean coherentes con los criterios establecidos en las herramientas de monitoreo del Modelo de seguimiento, acompañamiento y evaluación del servicio. La(s) fuente(s) de información utilizadas es(son) el informe de monitoreo a los puntos de atención ciudadana. En caso de evidenciar observaciones, desviaciones o diferencias, se devuelve el informe de monitoreo a los puntos de atención ciudadana para realizar los respectivos ajustes a través del aplicativo SIGA. De lo contrario, el informe se aprueba y envía a los puntos de atención ciudadana a través del mismo aplicativo. Tipo: Preventivo Implementación: Manual_x000a_- 3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 Tipo: Preventivo Implementación: Manual_x000a_- 4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Menor (2)"/>
    <n v="0.30000000000000004"/>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
    <s v="- Dirección Distrital de Calidad del Servicio _x000a_- Profesional asignado_x000a__x000a__x000a__x000a__x000a__x000a__x000a__x000a_- Dirección Distrital de Calidad del Servicio "/>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actualizado."/>
    <d v="2023-11-23T00:00:00"/>
    <s v="Identificación del riesgo_x000a__x000a__x000a__x000a_"/>
    <s v="Se revisa el riesgo y se mantienen las características de información como propuesta año 2024"/>
    <d v="2024-07-02T00:00:00"/>
    <s v="Identificación del riesgo_x000a__x000a__x000a__x000a_"/>
    <s v="Se realiza la actualización del riesgo con las siguientes novedades:_x000a_-Identificación: Se incluye lo relacionado con la asociación al proyecto de inversión 8129 “Optimización del servicio a la ciudadanía para aumentar la confianza en la administración distrital de Bogotá D.C.”. Se asocia objetivo de desarrollo sostenible. Se incluye causa externa._x000a__x000a_(Radicado 3-2024-16842 del 2 de julio de 2024.)"/>
    <m/>
    <m/>
    <m/>
    <m/>
    <m/>
    <m/>
    <m/>
    <m/>
    <m/>
    <m/>
    <m/>
    <m/>
    <m/>
    <m/>
    <m/>
    <m/>
    <m/>
    <m/>
    <m/>
    <m/>
    <m/>
    <m/>
    <m/>
    <m/>
    <m/>
    <m/>
    <m/>
    <m/>
    <m/>
    <m/>
    <n v="3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Cualificar a servidores públicos, colaboradores y demás actores del servicio, en temáticas orientadas a fortalecer competencias laborales acorde con las necesidades para la prestación del servicio a la ciudadanía de la Administración Distrital."/>
    <n v="285"/>
    <s v="UPYP-G018"/>
    <s v="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x v="0"/>
    <s v="Usuarios, productos y prácticas"/>
    <x v="28"/>
    <s v="- Desconocimiento por parte de algunos funcionarios acerca de las funciones de la entidad y elementos de la plataforma estratégica._x000a__x000a_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Fortalecer la prestación del servicio a la ciudadanía con oportunidad, eficiencia y transparencia, a través del uso de la tecnología y la cualificación de los servidores."/>
    <s v="- Cualificación en Servicio a la Ciudadanía a Servidores Públicos y otros_x000a__x000a_"/>
    <s v="- Todos los procesos en el Sistema de Gestión de Calidad_x000a__x000a__x000a__x000a_"/>
    <s v="Sin asociación"/>
    <s v="No aplica"/>
    <s v="Baja (2)"/>
    <n v="0.4"/>
    <s v="Leve (1)"/>
    <s v="Menor (2)"/>
    <s v="Menor (2)"/>
    <s v="Leve (1)"/>
    <s v="Leve (1)"/>
    <s v="Leve (1)"/>
    <s v="Menor (2)"/>
    <n v="0.4"/>
    <s v="Moderado"/>
    <s v="El proceso estima que el riesgo se ubica en una zona moderada, debido a que la frecuencia con la que se realizó  la actividad clave asociada al riesgo fue 12 veces en el último año,  sin embargo, ante su posible materialización podría presentarse falta de credibilidad de las partes interesadas."/>
    <s v="- 1 El procedimiento Cualificación en servicio a la Ciudadanía a Servidores públicos y otros (2212200-PR-043) indica que el(la) Director(a) de la Dirección Distrital de Calidad del Servicio, autorizado(a) por el(la) Subsecretario(a) de Servicio a la Ciudadanía, anualmente valida y aprueba la conformidad del Plan anual de Cualificación de acuerdo con el Informe de gestión anual de cualificación del año inmediatamente anterior y al Acta de reunión de identificación de necesidades. La(s) fuente(s) de información utilizadas es(son) Informe de gestión anual de cualificación del año inmediatamente anterior y al Acta de reunión de identificación de necesidades. En caso de evidenciar observaciones, desviaciones o diferencias, se informa por medio de correo electrónico para realizar los ajustes necesarios. De lo contrario, se aprueba el Plan Anual de Cualificación por medio de firma. Tipo: Preventivo Implementación: Manual_x000a_- 2 El procedimiento Cualificación en servicio a la Ciudadanía a Servidores públicos y otros (2212200-PR-043) indica que Profesional de la Dirección Distrital de Calidad del Servicio, autorizado(a) por el(la) Director(a) de la Dirección Distrital de Calidad del Servicio, mensualmente revisa, según sea el caso, la agenda con la programación de las jornadas de cualificación de acuerdo con los siguientes criterios: fecha, hora, modalidad (Si es presencial se establece el lugar con los requerimientos logísticos y tecnológicos), ciclo y modulo a cualificar, cantidad de servidores a cualificar. La(s) fuente(s) de información utilizadas es(son) archivo en Excel agendamiento sesiones de cualificación. En caso de evidenciar observaciones, desviaciones o diferencias, por comunicación o solicitud expresa de la entidad a cualificar, se crea un nuevo agendamiento en el calendario y se modifica únicamente la fecha de agendamiento inicial indicando la nueva fecha de la jornada que se reprograma a solicitud de la entidad, en caso de que la Dirección Distrital de Calidad del Servicio deba realizar reprogramación de una sesión de cualificación se debe remitir correo electrónico a la entidad y cambiar la fecha establecida con la entidad, dejando evidencia por medio de una nota en archivo en Excel agendamiento sesiones de cualificación. De lo contrario, se continúa con las jornadas de cualificación establecidas en el Plan anual de cualificación Tipo: Detectivo Implementación: Manual _x000a_- 3 El procedimiento Cualificación en servicio a la Ciudadanía a Servidores públicos y otros (2212200-PR-043) indica que Profesional de la Dirección Distrital de Calidad del Servicio, autorizado(a) por el(la) Director(a) de la Dirección Distrital de Calidad del Servicio, bimestralmente verifica los resultados de la gestión de cualificación del periodo respecto al plan anual de cualificación y presenta, en el subcomité de autocontrol, los datos consolidados del grado de satisfacción de las jornadas de cualificación ejecutadas, a partir de la tabulación de los datos registrados en el formato de encuesta de satisfacción de cualificaciones y el consolidado de personas cualificadas y de sesiones realizadas. La(s) fuente(s) de información utilizadas es(son) los Informes mensuales de la gestión de cualificación. En caso de evidenciar observaciones, desviaciones o diferencias, se definen las estrategias a seguir para cumplir con el Plan anual de cualificación, dejando evidencia en el Acta subcomité de autocontrol 2210112-FT-281. De lo contrario, se continúa con las jornadas de cualificación establecidas en el Plan anual de cualificación.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obierno abierto y relacionamiento con la Ciudadanía indica que profesional universitario asignado de la Dirección Distrital de Calidad del Servicio, autorizado(a) por el / la Director(a) Distrital de Calidad del Servicio, cada vez que se identifique la materialización del riesgo ajusta la programación definida en el plan anual de cualific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5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en el informe de monitoreo a la Oficina Asesora de Planeación._x000a_- Ajustar la programación definida en el plan anual de cualificación_x000a__x000a__x000a__x000a__x000a__x000a__x000a__x000a_- Actualizar el riesgo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s v="- Dirección Distrital de Calidad del Servicio _x000a_- Profesional Universitario asignado por el (la) Director (a) Distrital de Calidad del Servicio_x000a__x000a__x000a__x000a__x000a__x000a__x000a__x000a_- Dirección Distrital de Calidad del Servicio "/>
    <s v="- Reporte de monitoreo indicando la materialización del riesg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_x000a_- Plan anual de cualificación ajustado_x000a__x000a__x000a__x000a__x000a__x000a__x000a__x000a_- Riesg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actualizado."/>
    <d v="2023-11-23T00:00:00"/>
    <s v="Identificación del riesgo_x000a_Análisis antes de controles_x000a__x000a__x000a_"/>
    <s v="Se modifica la actividad clave del proceso asociada al riesgo._x000a_Se ajusta el nombre del riesgo incorporando en su redacción el nombre del servicio asociado a este._x000a_Se relaciona el servicio &quot;Cualificación en Servicio a la Ciudadanía a Servidores Públicos y otros &quot; en la lista desplegable._x000a_Se ajusta la causa externa._x000a_Se ajusta la valoración de la perspectiva del impacto antes de controles en lo referente a &quot;cumplimiento&quot;."/>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Realizar el traslado de las peticiones ciudadanas registradas en el Sistema Distrital para la Gestión de Peticiones Ciudadanas."/>
    <n v="286"/>
    <s v="UPYP-G019"/>
    <s v="Posibilidad de afectación reputacional por inconformidad de los usuarios del sistema, debido a errores (fallas o deficiencias) en el análisis y direccionamiento a las peticiones ciudadanas"/>
    <x v="0"/>
    <s v="Usuarios, productos y prácticas"/>
    <x v="29"/>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No aplica"/>
    <s v="Media (3)"/>
    <n v="0.6"/>
    <s v="Leve (1)"/>
    <s v="Leve (1)"/>
    <s v="Leve (1)"/>
    <s v="Leve (1)"/>
    <s v="Leve (1)"/>
    <s v="Leve (1)"/>
    <s v="Leve (1)"/>
    <n v="0.2"/>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indica que el/la Director(a) Distrital de Calidad del Servicio o la persona designada para tal fin, autorizado(a) por el/la Subsecretario(a) de Servicio a la Ciudadanía, por demanda analiza las peticiones ciudadanas y valida las competencias en los siguientes casos: cuando no se identifica la competencia, cuando se sugiere que va para el despacho del alcalde(sa), el despacho de la Secretaría General o la Oficina  Jurídica. La(s) fuente(s) de información utilizadas es(son) actividad 7 (Validar competencias) del Procedimiento Direccionamiento de Peticiones Ciudadanas 2212200-PR-291. En caso de evidenciar observaciones, desviaciones o diferencias, se corrigen las competencias y/o se realiza validación con la Oficina Asesora Jurídica. De lo contrario, se continua con la gestión de la petición ciudadana. Queda como evidencia correo electrónico de solicitud de validación de competencias. Tipo: Preventivo Implementación: Manual_x000a_- 2 El Procedimiento &quot;Direccionamiento de Peticiones Ciudadanas&quot; 2212200-PR-291   indica que el/la Director(a) Distrital de Calidad del Servicio, autorizado(a) por el/la Subsecretario(a) de Servicio a la Ciudadanía, por demanda revisa las comunicaciones proyectadas. La(s) fuente(s) de información utilizadas es(son) actividad 12 (revisar y aprobar la competencia)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y/o Sistema de Gestión de Correspondencia. De lo contrario, se continua con la gestión de comunicaciones, queda como evidencia el oficio de respuesta a la petición o trazabilidad a la petición.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profesional, técnico operativo o auxiliar administrativo encargado del Direccionamiento de Peticiones Ciudadanas, autorizado(a) por el / la Director(a) Distrital de Calidad del Servicio, cada vez que se identifique la materialización del riesgo destina un espacio en el Subcomité de Autocontrol de la DDCS para compartir experiencias en el direccionamiento de peticiones ciudadanas por parte de la Central de Gestión de Peticiones Ciudadanas de la Dirección Distrital de Calidad del Servicio, de tal manera que el direccionamiento y respuesta de las mismas sirva para instruir a los demás servidores de la Central que realizan la labor, con el fin de poder aplicar dichos conocimientos en casos futur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riesgo Posibilidad de afectación reputacional por inconformidad de los usuarios del sistema, debido a errores (fallas o deficiencias) en el análisis y direccionamiento a las peticiones ciudadanas"/>
    <s v="- Dirección Distrital de Calidad del Servicio _x000a_- Profesional, Técnico operativo o Auxiliar Administrativo encargado del Direccionamiento de Peticiones Ciudadanas_x000a__x000a__x000a__x000a__x000a__x000a__x000a__x000a_- Dirección Distrital de Calidad del Servicio "/>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Riesgo de Posibilidad de afectación reputacional por inconformidad de los usuarios del sistema, debido a errores (fallas o deficiencias) en el análisis y direccionamiento a las peticiones ciudadanas, actualizado."/>
    <d v="2023-11-23T00:00:00"/>
    <s v="_x000a_Análisis antes de controles_x000a_Establecimiento de controles_x000a__x000a_"/>
    <s v="Se ajusta la valoración de la perspectiva del impacto antes de controles en lo referente a &quot;imagen, medidas de control interno y externo y cumplimiento&quot;._x000a_Se modifica la redacción de los controles 1 ( preventivo) y 2 (detectivo)."/>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Administrar canales de relacionamiento con la ciudadanía"/>
    <n v="211"/>
    <s v="FI-C034"/>
    <s v="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x v="1"/>
    <s v="Fraude interno"/>
    <x v="27"/>
    <s v="- Alta rotación de personal generando retrasos en la curva de aprendizaje._x000a_- Debilidades en la comunicación clara y unificada en diferentes niveles de la entidad._x000a__x000a__x000a__x000a__x000a__x000a__x000a__x000a_"/>
    <s v="- Presiones o motivaciones de los ciudadanos que incitan al servidor público a realizar conductas contrarias al deber ser.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Información general y orientación de Trámites y Servicios a la ciudadanía en los canales de atención de la RED CADE_x000a__x000a_"/>
    <s v="- Procesos de evaluación en el Sistema de Gestión de Calidad_x000a__x000a__x000a__x000a_"/>
    <s v="Sin asociación"/>
    <s v="No aplica"/>
    <s v="Muy baja (1)"/>
    <n v="0.2"/>
    <s v="Menor (2)"/>
    <s v="Moderado (3)"/>
    <s v="Menor (2)"/>
    <s v="Menor (2)"/>
    <s v="Menor (2)"/>
    <s v="Moderado (3)"/>
    <s v="Mayor (4)"/>
    <n v="0.8"/>
    <s v="Alto"/>
    <s v="El proceso estima que el riesgo se ubica en una zona alta, debido a que si bien, el riesgo no se ha presentado en los últimos cuatro años, ante su materialización, podrían presentarse los efectos significativos, señalados en la encuesta del Departamento Administrativo de la Función Pública."/>
    <s v="- 1 El Procedimiento “Administración del Modelo Multicanal de Relacionamiento con la Ciudadanía” 4222000-PR-036 indica que el profesional responsable del medio de relacionamiento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De lo contrario, el mismo formulario de verificación de condiciones de apertura, da cuenta de la verificación del comportamiento de los servidores. Tipo: Preventivo Implementación: Manual_x000a_- 2 El Procedimiento “Administración del Modelo Multicanal de Relacionamiento con la Ciudadanía” 4222000-PR-036 indica que el profesional responsable del medio de relacionamiento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las registra en el informe administrativo Red CADE 4222000-FT-339. De lo contrario, el mismo Informe administrativo, da cuenta de la verificación del comportamiento de los servidores. Tipo: Detectivo Implementación: Manual_x000a_- 3 El Procedimiento “Administración del Modelo Multicanal de Relacionamiento con la Ciudadanía” 4222000-PR-036 indica que el profesional responsable del medio de relacionamiento (Canal presencial CADE y SuperCADE),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mediante memorando electrónico. De lo contrario, se realiza seguimiento en el subcomité de autocontrol evidenciándose en el Acta subcomité de autocontrol 4201000-FT-281.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l Sistema Distrital de Servicio a la Ciudadanía indica que el (la) Director (a) del Sistema Distrital de Servicio a la Ciudadanía, autorizado(a) por el(la) Subsecretario(a) del Sistema Distrital de Servicio a la Ciudadanía, cada vez que se identifique la materialización del riesgo reporta a la Oficina de Control Interno Disciplinario el presunto hecho de realización de cobros indebidos durante la prestación del servicio en el canal presencial de la Red CADE..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8799999999999991E-2"/>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irección del Sistema Distrital de Servicio a la Ciudadanía sobre los valores de integridad y las posibles consecuencias disciplinarias establecidas en el Código Disciplinario Único. _x000a__x000a__x000a__x000a__x000a__x000a__x000a__x000a__x000a__x000a__x000a__x000a__x000a__x000a__x000a__x000a__x000a__x000a__x000a_"/>
    <s v="- Gestores de transparencia e integridad de la Dirección del Sistema Distrital de Servicio a la Ciudadana._x000a__x000a__x000a__x000a__x000a__x000a__x000a__x000a__x000a__x000a__x000a__x000a__x000a__x000a__x000a__x000a__x000a__x000a__x000a_"/>
    <s v="_x000a__x000a__x000a__x000a__x000a__x000a_'PA240-030"/>
    <s v="_x000a__x000a__x000a__x000a__x000a__x000a_944"/>
    <s v="01/03/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l operador disciplinario, y a la Oficina Asesora de Planeación en el informe de monitoreo en caso que tenga fallo._x000a_- Reportar a la Oficina de Control Interno Disciplinario el presunto hecho de realización de cobros indebidos durante la prestación del servicio en el canal presencial de la Red CADE._x000a__x000a__x000a__x000a__x000a__x000a__x000a__x000a_- Actualizar el riesgo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s v="- Dirección del Sistema Distrital de Servicio a la Ciudadanía_x000a_- Director (a) del Sistema Distrital de Servicio a la Ciudadanía_x000a__x000a__x000a__x000a__x000a__x000a__x000a__x000a_- Dirección del Sistema Distrital de Servicio a la Ciudadanía"/>
    <s v="- Notificación realizada del presunto hech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l operador disciplinario, y reporte de monitoreo a la Oficina Asesora de Planeación en caso que el riesgo tenga fallo definitivo._x000a_- Memorando o correo electrónico reportando a la Oficina de Control Interno Disciplinario el posible hecho de realización de cobros indebidos durante la prestación del servicio en el canal presencial de la Red CADE._x000a__x000a__x000a__x000a__x000a__x000a__x000a__x000a_- Riesg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ctualizado."/>
    <d v="2023-11-23T00:00:00"/>
    <s v="Identificación del riesgo_x000a_Análisis antes de controles_x000a__x000a__x000a_Tratamiento del riesgo"/>
    <s v="Se ajusta el nombre del riesgo incorporando en su redacción el nombre del el servicio asociado a este._x000a_Se relaciona el servicio &quot;Información general y orientación de Trámites y Servicios a la ciudadanía en los canales de atención de la RED CADE&quot; en la lista desplegable._x000a_Se ajusta la valoración por probabilidad antes de controles en cuanto a la ocurrencia del riesgo, dado que no se ha materializado en los últimos 4 años, así mismo, se ajusta la explicación de la valoración obtenida._x000a_Se ajusta la redacción de controles en cuanto a los centros de costo relacionados a los documentos_x000a_Se define la acción preventiva para evitar la materialización del riesgo."/>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Medir y analizar la calidad en la prestación del servicio en los canales de relacionamiento con la Ciudadanía de la administración distrital"/>
    <n v="212"/>
    <s v="UPYP-C003"/>
    <s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x v="1"/>
    <s v="Usuarios, productos y prácticas"/>
    <x v="28"/>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Sin asociación"/>
    <s v="No aplica"/>
    <s v="Muy baja (1)"/>
    <n v="0.2"/>
    <s v="Leve (1)"/>
    <s v="Menor (2)"/>
    <s v="Menor (2)"/>
    <s v="Leve (1)"/>
    <s v="Leve (1)"/>
    <s v="Leve (1)"/>
    <s v="Moderado (3)"/>
    <n v="0.6"/>
    <s v="Moderado"/>
    <s v="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
    <s v="- 1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 Tipo: Preventivo Implementación: Manual_x000a_- 2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De lo contrario, se indica, en la misma evidencia de reunión, la conformidad a la operación y/o a las herramientas de seguimiento y evaluación.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directora(a) Distrital de Calidad del Servicio, autorizado(a) por el / la Subsecretario(a) de Servicio a la Ciudadanía, cada vez que se identifique la materialización del riesgo repite el monitoreo y lo compara con el anterior Tipo: Correctivo Implementación: Manual._x000a_- 2 El mapa de riesgos del proceso de Gobierno abierto y relacionamiento con la Ciudadanía indica que el / la directora(a) Distrital de Calidad del Servicio, autorizado(a) por el / la Subsecretario(a) de Servicio a la Ciudadanía, cada vez que se identifique la materialización del riesgo informa al Operador Disciplinari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6"/>
    <s v="Moderado"/>
    <s v="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irección Distrital de Calidad del Servicio sobre los valores de integridad, con relación al servicio a la ciudadanía._x000a__x000a__x000a__x000a__x000a__x000a__x000a__x000a__x000a__x000a__x000a__x000a__x000a__x000a__x000a__x000a__x000a__x000a__x000a_"/>
    <s v="- Gestor de integridad de la Dirección Distrital de Calidad del Servicio._x000a__x000a__x000a__x000a__x000a__x000a__x000a__x000a__x000a__x000a__x000a__x000a__x000a__x000a__x000a__x000a__x000a__x000a__x000a_"/>
    <s v="_x000a__x000a__x000a__x000a__x000a__x000a_-PA240-032"/>
    <s v="_x000a__x000a__x000a__x000a__x000a__x000a_945"/>
    <s v="01/03/2024_x000a__x000a__x000a__x000a__x000a__x000a__x000a__x000a__x000a__x000a__x000a__x000a__x000a__x000a__x000a__x000a__x000a__x000a__x000a_"/>
    <s v="31/10/2024_x000a__x000a__x000a__x000a__x000a__x000a__x000a__x000a__x000a__x000a__x000a__x000a__x000a__x000a__x000a__x000a__x000a__x000a__x000a_"/>
    <s v="-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_x000a_- Repetir el monitoreo y compararlo con el anterior_x000a_- Informar al Operador Disciplinario_x000a__x000a__x000a__x000a__x000a__x000a__x000a_- Actualizar el riesgo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s v="- Dirección Distrital de Calidad del Servicio _x000a_- Director Distrital de Calidad del Servicio_x000a_- Director Distrital de Calidad del Servicio_x000a__x000a__x000a__x000a__x000a__x000a__x000a_- Dirección Distrital de Calidad del Servicio "/>
    <s v="-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_x000a_- Informe comparativo_x000a_- Informe remitido a la Oficina de Control Interno Disciplinario_x000a__x000a__x000a__x000a__x000a__x000a__x000a_- Riesg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ctualizado."/>
    <d v="2023-11-23T00:00:00"/>
    <s v="_x000a__x000a__x000a__x000a_Tratamiento del riesgo"/>
    <s v="Se define la acción preventiva para evitar la materialización del riesgo."/>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Administrar canales de relacionamiento con la ciudadanía"/>
    <n v="287"/>
    <s v="EYADP-G175"/>
    <s v="Posibilidad de afectación económica (o presupuestal) por información inconsistente en los cobros a las entidades, debido a errores (fallas o deficiencias) en la elaboración de facturas por el uso de los espacios de los CADE y SuperCADE"/>
    <x v="0"/>
    <s v="Ejecución y administración de procesos"/>
    <x v="27"/>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 Fallas de conectividad e interoperabilidad. 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Recursos que no ingresan, ingresan por menor o mayor valor a la Tesorería Distrital._x000a_- Incumplimiento de objetivos y metas institucionales.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en el Sistema de Gestión de Calidad_x000a__x000a__x000a__x000a_"/>
    <s v="Sin asociación"/>
    <s v="No aplica"/>
    <s v="Baja (2)"/>
    <n v="0.4"/>
    <s v="Menor (2)"/>
    <s v="Menor (2)"/>
    <s v="Leve (1)"/>
    <s v="Leve (1)"/>
    <s v="Leve (1)"/>
    <s v="Leve (1)"/>
    <s v="Menor (2)"/>
    <n v="0.4"/>
    <s v="Moderado"/>
    <s v="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
    <s v="- 1 El procedimiento &quot;Facturación y cobro por concepto de uso de espacios en los SUPERCADE y CADE&quot; 422000-PR-377 indica que el profesional de facturación asignado, autorizado(a) por el Director(a) del Sistema Distrital de Servicio a la Ciudadanía, mensualmente valida el reporte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dejando como evidencia correo electrónico solicitando validación de las inconsistencias detectadas si existen. De lo contrario, se generan las facturas correspondientes. Tipo: Preventivo Implementación: Manual_x000a_- 2 El procedimiento &quot;Facturación y cobro por concepto de uso de espacios en los SUPERCADE y CADE&quot; 422000-PR-377 indica que el profesional de facturación asignado, autorizado(a) por el Director(a) del Sistema Distrital de Servicio a la Ciudadanía, mensualmente realiza seguimiento a la cartera respectiva en cuanto a la facturación realizada, determinando si existe o no mora en los pagos. La(s) fuente(s) de información utilizadas es(son) el reporte de facturación del sistema definido por la Secretaría Distrital de Hacienda. En caso de evidenciar observaciones, desviaciones o diferencias, lo relaciona en el Informe de Cartera y en el Informe Parcial de Supervisión desde el componente financiero, proyectando oficios dirigidos a la persona jurídica deudora, realizando o reiterando el cobro de las facturas pendientes de pago. De lo contrario, el mismo informe de cartera da cuenta del cumplimient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obierno Abierto y Relacionamiento con la Ciudadanía indica que Servidor(a) asignado , autorizado(a) por el (la) Director (a) del Sistema Distrital de Servicio a la Ciudadanía, cada vez que se identifique la materialización del riesgo realiza reinducción en el procedimiento de &quot;Facturación y cobro por concepto de uso de espacio en los SuperCADE y CADE&quot;.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_x000a_- Realizar reinducción en el procedimiento de &quot;Facturación y cobro por concepto de uso de espacio en los SuperCADE y CADE&quot;_x000a__x000a__x000a__x000a__x000a__x000a__x000a__x000a_- Actualizar el riesgo Posibilidad de afectación económica (o presupuestal) por información inconsistente en los cobros a las entidades, debido a errores (fallas o deficiencias) en la elaboración de facturas por el uso de los espacios de los CADE y SuperCADE"/>
    <s v="- Dirección del Sistema Distrital de Servicio a la Ciudadanía_x000a_- Servidor(a) asignado por el (la) Director(a) del Sistema Distrital de Servicio a la Ciudadanía_x000a__x000a__x000a__x000a__x000a__x000a__x000a__x000a_- Dirección del Sistema Distrital de Servicio a la Ciudadanía"/>
    <s v="-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_x000a_- Servidores(as) con reinducción en el procedimiento de Facturación y Cobro por concepto de uso de espacios en la RED CADE._x000a__x000a__x000a__x000a__x000a__x000a__x000a__x000a_- Riesgo de Posibilidad de afectación económica (o presupuestal) por información inconsistente en los cobros a las entidades, debido a errores (fallas o deficiencias) en la elaboración de facturas por el uso de los espacios de los CADE y SuperCADE, actualizado."/>
    <d v="2023-11-23T00:00:00"/>
    <s v="Identificación del riesgo_x000a_Análisis antes de controles_x000a__x000a__x000a_"/>
    <s v="Se ajustan las causas internas y externas._x000a_Se ajusta el análisis antes de controles, teniendo en cuenta el impacto de la materialización del riesgo en cuanto a la perspectiva “medidas de control interno o externo”."/>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Gestionar asesorías y formular e implementar proyectos en materia de transformación digital a entidades distritales_x000a_Fase:(propósito): Generar valor público para la ciudadanía, la Secretaria General y sus grupos de interés, mediante el uso y aprovechamiento estratégico de TIC)"/>
    <n v="288"/>
    <s v="UPYP-G020"/>
    <s v="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x v="0"/>
    <s v="Usuarios, productos y prácticas"/>
    <x v="30"/>
    <s v="- Dificultad en la articulación de actividades comunes a las dependencias._x000a_- Alta rotación de personal generando retrasos en la curva de aprendizaje._x000a_- Desarticulación en espacios de relacionamiento con poca comunicación con los procesos de planeación e instancias de decisión._x000a_- Desconocimiento por parte de algunos funcionarios acerca de las funciones de la entidad y elementos de la plataforma estratégica.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 Conocimiento parcial del propósito, funcionamiento y productos y servicios del proceso por parte del usuario final_x000a_- Manifestaciones que generan alteraciones en el orden público, en las cuales se vean afectada la gestión propia de la Secretaría General._x000a_- Presiones o motivaciones de los ciudadanos que incitan al servidor público a realizar conductas contrarias al deber ser.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Proyectos (ATIC)_x000a_- Asesoría técnica a entidades distritales_x000a_"/>
    <s v="- Procesos misionales y estratégicos misionales en el Sistema de Gestión de Calidad_x000a__x000a__x000a__x000a_"/>
    <s v="9. Industria, innovación e infraestructura"/>
    <s v="7872 Transformación digital y gestión TIC"/>
    <s v="Baja (2)"/>
    <n v="0.4"/>
    <s v="Leve (1)"/>
    <s v="Menor (2)"/>
    <s v="Leve (1)"/>
    <s v="Menor (2)"/>
    <s v="Menor (2)"/>
    <s v="Menor (2)"/>
    <s v="Menor (2)"/>
    <n v="0.4"/>
    <s v="Moderado"/>
    <s v="El proceso estima que el riesgo se ubica en una zona moderada, debido a que la frecuencia con la que se realizó la actividad clave asociada al riesgo durante el último año fue (12) veces, frente a su materialización podrían presentarse efectos menores para el proceso. "/>
    <s v="- 1 El procedimiento 1210200-PR-306 &quot;Asesoría Técnica o Formulación y Ejecución de Proyectos en el Distrito Capital (PC #1)” indica que el Profesional asignado, autorizado(a) por el Jefe de Oficina Alta Consejería Distrital de TIC, cada vez que identifica la necesidad de realizar una asesoría técnica o proyecto en materia TIC verifica que este enmarcado en los siguientes aspectos: 1.Políticas Públicas 2. Normatividad Nacional. 3.Directrices y lineamientos. 4.Funciones de la Alta Consejería Distrital de TIC. La(s) fuente(s) de información utilizadas es(son) el procedimiento y la Identificación Asesoría Técnica/Proyecto 4130000-FT- 1160. En caso de evidenciar observaciones, desviaciones o diferencias, en la identificación de la necesidad de una asesoría técnica y/o Proyecto en materia TIC, se remitirá memorando o correo electrónico con respuesta negativa . De lo contrario, se gestiona la asesoría técnica o se formula el perfil del proyecto, queda como evidencia identificación de la necesidad 4130000-FT-1160. Tipo: Preventivo Implementación: Manual_x000a_- 2 El procedimiento 1210200-PR-306 &quot;Asesoría Técnica o Formulación y Ejecución de Proyectos en el Distrito Capital (PC # 3)” indica que Asesor de Despacho, autorizado(a) por el jefe de la oficina Alta Consejería Distrital de TIC, cada vez que se identifique la gestión de una asesoría a través del formato 4130000-FT-1016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 Tipo: Detectivo Implementación: Manual_x000a_- 3 El procedimiento 1210200-PR-306 &quot;Asesoría Técnica o Formulación y Ejecución de Proyectos en el Distrito Capital (PC #5)” indica que el Asesor de Despacho, autorizado(a) por el Jefe de Oficina Alta Consejería TIC y El Jefe de Oficina Alt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Alta Consejería Distrital de TIC firma en señal de aprobación y queda como evidencia el perfil del proyecto. Tipo: Detectivo Implementación: Manual_x000a_- 4 El procedimiento 1210200-PR-306 &quot;Asesoría Técnica o Formulación y Ejecución de Proyectos en el Distrito Capital (PC #7)” indica que el Asesor de Despacho, autorizado(a) por el jefe de la oficina Alt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Alta Consejería Distrital TIC firma en señal de aprobación y queda como evidencia el formato 4130000-FT-1161. Tipo: Preven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Preventivo_x000a__x000a__x000a__x000a__x000a__x000a__x000a__x000a__x000a__x000a__x000a__x000a__x000a__x000a__x000a__x000a_"/>
    <s v="25%_x000a_1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40%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analiza los errores que se evidenciaron en la definición de la asesoría y la formulación del proyecto Tipo: Correctivo Implementación: Manual_x000a_- 2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se reformula el proyecto y se pasa para su revisión y aprob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riesgo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s v="- Oficina de Alta Consejería Distrital de Tecnologías de Información y Comunicaciones –TIC_x000a_- Jefe de Oficina Alta Consejería Distrital de Tecnologías de la Información y las Comunicaciones -TIC-_x000a_- Jefe de Oficina Alta Consejería Distrital de Tecnologías de la Información y las Comunicaciones -TIC-_x000a__x000a__x000a__x000a__x000a__x000a__x000a_- Oficina de Alta Consejería Distrital de Tecnologías de Información y Comunicaciones –TIC"/>
    <s v="- Reporte de monitoreo indicando la materialización del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_x000a_- Documento de análisis de errores _x000a_- Proyecto reformulado_x000a__x000a__x000a__x000a__x000a__x000a__x000a_-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actualizado."/>
    <d v="2023-11-23T00:00:00"/>
    <s v="Identificación del riesgo_x000a_Análisis antes de controles_x000a__x000a__x000a_"/>
    <s v="Se ajusta el nombre en cuanto a redacción._x000a_Se relacionan los servicios &quot;Asesoría técnica a entidades distritales y Proyectos&quot; asociados al riesgo._x000a_Se ajusta la explicación de la valoración obtenida antes de controles."/>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Gestionar asesorías y formular e implementar proyectos en materia de transformación digital_x000a__x000a_Fase: (actividad): Diseñar e implementar un portafolio de servicios de asesoría técnica para la gestión, acompañamiento y seguimiento a los Proyectos de Transformación Digital._x000a_-Implementar el ciclo de la formulación para una política pública de Bogotá territorio Inteligente; bajo los lineamientos del CONPES_x000a_-Acompañar el diseño de las agendas de transformación digital _x000a_-Hacer seguimiento a las agendas de transformación Digital)_x000a__x000a_*Gestionar el 100% de la implementación de la Política Pública Bogotá Territorio Inteligente Conpes 29_x000a_*Implementar 1 portafolio de servicios TIC para la transformación digital en entidades distritales que mejore su eficiencia y la toma de decisiones_x000a__x000a_"/>
    <n v="289"/>
    <s v="UPYP-G021"/>
    <s v="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x v="0"/>
    <s v="Usuarios, productos y prácticas"/>
    <x v="31"/>
    <s v="- Dificultad en la articulación de actividades comunes a las dependencias._x000a_- Alta rotación de personal generando retrasos en la curva de aprendizaje._x000a_- Desconocimiento por parte de algunos funcionarios acerca de las funciones de la entidad y elementos de la plataforma estratégica._x000a_- Desarticulación en espacios de relacionamiento con poca comunicación con los procesos de planeación e instancias de decisión._x000a__x000a__x000a__x000a__x000a__x000a_"/>
    <s v="- Presiones o motivaciones de los ciudadanos que incitan al servidor público a realizar conductas contrarias al deber ser._x000a_- Conocimiento parcial del propósito, funcionamiento y productos y servicios del proceso por parte del usuario final_x000a_- Manifestaciones que generan alteraciones en el orden público, en las cuales se vean afectada la gestión propia de la Secretaría General._x000a_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y estratégicos misionales en el Sistema de Gestión de Calidad_x000a__x000a__x000a__x000a_"/>
    <s v="Objetivo 17. Alianzas para lograr los objetivos"/>
    <s v="8109 Implementación de la estrategia de ciudad inteligente para mejorar la calidad de vida de la ciudadanía en Bogotá D.C.”."/>
    <s v="Baja (2)"/>
    <n v="0.4"/>
    <s v="Leve (1)"/>
    <s v="Menor (2)"/>
    <s v="Leve (1)"/>
    <s v="Menor (2)"/>
    <s v="Menor (2)"/>
    <s v="Menor (2)"/>
    <s v="Menor (2)"/>
    <n v="0.4"/>
    <s v="Moderado"/>
    <s v="El proceso estima que el riesgo se ubica en una zona moderado,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quot;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Detectivo Implementación: Manual_x000a_- 2  El procedimiento 1210200-PR-306 &quot;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Preventivo Implementación: Manual_x000a_- 3 El procedimiento 1210200-PR-306 &quot;Asesoría Técnica o Formulación y Ejecución de Proyectos en el Distrito Capital (PC #10)” indica que el asesor de despacho, autorizado(a) por el jefe de la oficin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 De lo contrario, el asesor remite por correo electrónico al jefe de oficina de la Alta Consejería Distrital de TIC quien en señal de aprobación firma el formato de Informe parcial/Final del proyecto 4130000-FT-1159 Queda como evidencia Informe parcial/Final del proyecto 4130000-FT-1159, Correo electrónico/solicitud aprobación del informe, Correo electrónico/ajustes informe parcial o final del proyect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Detectivo_x000a__x000a__x000a__x000a__x000a__x000a__x000a__x000a__x000a__x000a__x000a__x000a__x000a__x000a__x000a__x000a__x000a_"/>
    <s v="1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30%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identifica las causas de incumplimiento en la ejecución de un proyecto. Tipo: Correctivo Implementación: Manual_x000a_- 2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ajusta el plan de trabajo con los tiempos en que se cumplirá el proyect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60000000000001"/>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_x0009__x0009__x0009__x0009__x0009_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en el informe de monitoreo a la Oficina Asesora de Planeación._x000a_- Identificar las causas de porque se incumplió  la gestión de la asesoría y/o ejecución de un proyecto_x000a_- Ajustar el plan de trabajo con los tiempos en que se cumplirá el proyecto_x000a__x000a__x000a__x000a__x000a__x000a__x000a_- Actualizar el riesgo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s v="- Oficina de Consejería Distrital de Tecnologías de Información y Comunicaciones –TIC_x000a_- Jefe Oficina de la Alta Consejería Distrital de TIC, Asesora de despacho, profesional especializado_x000a_- Jefe Oficina de la Alta Consejería Distrital de TIC, Asesora de despacho, profesional especializado_x000a__x000a__x000a__x000a__x000a__x000a__x000a_- Oficina de Consejería Distrital de Tecnologías de Información y Comunicaciones –TIC"/>
    <s v="- Reporte de monitoreo indicando la materialización del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_x000a_- Causas de incumplimiento identificadas_x000a_- Plan de trabajo actualizado _x000a__x000a__x000a__x000a__x000a__x000a__x000a_-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actualizado."/>
    <d v="2023-11-23T00:00:00"/>
    <s v="Identificación del riesgo_x000a_Análisis antes de controles_x000a__x000a_Evaluación de controles_x000a_"/>
    <s v="Se ajusta el nombre en cuanto a redacción._x000a_Se relacionan los servicios &quot;Asesoría técnica a entidades distritales y Proyectos&quot; asociados al riesgo._x000a_Se ajusta la valoración de la perspectiva del impacto antes de controles en lo referente a &quot;cumplimiento&quot;._x000a_Se ajusta la redacción de la valoración obtenida después de controles."/>
    <d v="2024-07-03T00:00:00"/>
    <s v="Identificación del riesgo_x000a_Análisis antes de controles."/>
    <s v=" Se realiza la actualización del riesgo con las siguientes novedades:_x000a__x000a_-Identificación: Se incluye lo relacionado con la asociación al proyecto de inversión 8109 “Implementación de la estrategia de ciudad inteligente para mejorar la calidad de vida de la ciudadanía en Bogotá D.C.”. Se ajusta el objetivo de desarrollo sostenible. Se elimina causa externa._x000a__x000a_-Análisis: Se ajusta el nombre de la Oficina en la redacción de los controles controles preventivos, detectivos y correctivos._x000a__x000a_(Radicado: memorando 3-2024-16899 del 3 de julio de 2024."/>
    <m/>
    <m/>
    <m/>
    <m/>
    <m/>
    <m/>
    <m/>
    <m/>
    <m/>
    <m/>
    <m/>
    <m/>
    <m/>
    <m/>
    <m/>
    <m/>
    <m/>
    <m/>
    <m/>
    <m/>
    <m/>
    <m/>
    <m/>
    <m/>
    <m/>
    <m/>
    <m/>
    <m/>
    <m/>
    <m/>
    <n v="3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Gestionar asesorías y formular e implementar proyectos en materia de transformación digital"/>
    <n v="213"/>
    <s v="FI-C035"/>
    <s v="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x v="1"/>
    <s v="Fraude interno"/>
    <x v="30"/>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_x000a__x000a__x000a__x000a__x000a_"/>
    <s v="5. Fortalecer la prestación del servicio a la ciudadanía con oportunidad, eficiencia y transparencia, a través del uso de la tecnología y la cualificación de los servidores."/>
    <s v="- Proyectos (ATIC)_x000a_- Asesoría técnica a entidades distritales_x000a_"/>
    <s v="- Ningún otro proceso en el Sistema de Gestión de Calidad_x000a__x000a__x000a__x000a_"/>
    <s v="Sin asociación"/>
    <s v="No aplica"/>
    <s v="Muy baja (1)"/>
    <n v="0.2"/>
    <s v="Leve (1)"/>
    <s v="Menor (2)"/>
    <s v="Leve (1)"/>
    <s v="Menor (2)"/>
    <s v="Leve (1)"/>
    <s v="Leve (1)"/>
    <s v="Catastrófico (5)"/>
    <n v="1"/>
    <s v="Extremo"/>
    <s v="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
    <s v="- 1 El procedimiento 1210200-PR-306 “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Detectivo Implementación: Manual_x000a_- 2 El procedimiento 1210200-PR-306 “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Preventivo Implementación: Manual_x000a_- 3  El procedimiento 1210200-PR-306 “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Informe parcial/final del proyecto” y el correo electrónico Queda como evidencia Informe parcial/Final del proyecto 4130000-FT-1159 Correo electrónico/solicitud aprobación del informe, Correo electrónico/ajustes informe parcial o final del proyecto.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Preventivo_x000a__x000a__x000a__x000a__x000a__x000a__x000a__x000a__x000a__x000a__x000a__x000a__x000a__x000a__x000a__x000a__x000a_"/>
    <s v="1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40%_x000a_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Reasignar la asesoría a un nuevo profesional para continuar con la prestación del servicio de asesoría técnica en materia TIC. Tipo: Correctivo Implementación: Manual_x000a_-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retomar la asesoría realizando los ajustes pertinentes a los documentos relacionados con la  asesoría Técnica en materia TI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1"/>
    <s v="Extremo"/>
    <s v="El proceso estima que el riesgo se ubica en una zona extrema, aunque los controles establecidos son los adecuados y la calificación de los criterios es satisfactoria, el impacto no disminuye por ser un riesgo de corrupción. Ante su materialización se aplicarían las acciones de contingencia establecida."/>
    <s v="Reducir"/>
    <s v="- Sensibilizar cuatrimestralmente al equipo de la Alta Consejería Distrital de TIC sobre los valores de integridad_x000a__x000a__x000a__x000a__x000a__x000a__x000a__x000a__x000a__x000a__x000a__x000a__x000a__x000a__x000a__x000a__x000a__x000a__x000a_"/>
    <s v="- Profesionales responsables de riesgos de la ACDTIC y Gestor de integridad_x000a__x000a__x000a__x000a__x000a__x000a__x000a__x000a__x000a__x000a__x000a__x000a__x000a__x000a__x000a__x000a__x000a__x000a__x000a_"/>
    <s v="_x000a__x000a__x000a__x000a__x000a__x000a_ -PA240-24"/>
    <s v="_x000a__x000a__x000a__x000a__x000a__x000a_938"/>
    <s v="01/03/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a la Oficina Asesora de Planeación en el informe de monitoreo en caso que tenga fallo._x000a_- Reasignar la asesoría a un nuevo profesional para continuar con la prestación del servicio de asesoría técnica en materia TIC_x000a_- Retomar la asesoría realizando los ajustes pertinentes a los documentos relacionados con la  asesoría Técnica en materia TIC_x000a__x000a__x000a__x000a__x000a__x000a__x000a_- Actualizar el riesgo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s v="- Oficina de Alta Consejería Distrital de Tecnologías de Información y Comunicaciones –TIC_x000a_- Jefe Oficina de la Alta Consejería Distrital de TIC_x000a_- Jefe Oficina de la Alta Consejería Distrital de TIC_x000a__x000a__x000a__x000a__x000a__x000a__x000a_- Oficina de Alta Consejería Distrital de Tecnologías de Información y Comunicaciones –TIC"/>
    <s v="- Notificación realizada d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reporte de monitoreo a la Oficina Asesora de Planeación en caso que el riesgo tenga fallo definitivo._x000a_- Formato de asesoría técnica actualizado _x000a_- Documentos ajustados relacionados con la asesoría técnica en materia TIC_x000a__x000a__x000a__x000a__x000a__x000a__x000a_- Riesg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ctualizado."/>
    <d v="2023-11-23T00:00:00"/>
    <s v="Identificación del riesgo_x000a_Análisis antes de controles_x000a__x000a__x000a_Tratamiento del riesgo"/>
    <s v="Se ajusta el nombre en cuanto a redacción._x000a_Se relacionan los servicios &quot;Asesoría técnica a entidades distritales y Proyectos&quot; asociados al riesgo._x000a_Se ajusta la redacción de la explicación de la valoración obtenida después de controles, para dar mayor claridad._x000a_Se define la acción preventiva para evitar la materialización del riesgo._x000a_Se ajustan los controles correctivos en coherencia con el ajuste efectuado en las acciones de contingencia del riesgo._x000a_Se ajustan las acciones de contingencia."/>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 Formular, implementar y realizar seguimiento a las estrategias, lineamientos y proyectos en materia gobierno abierto y la transformación digital_x000a_(Fase: Actividad) Implementar una (1) estrategia de Estado Abierto para el acceso, uso y aprovechamiento de datos e información pública."/>
    <n v="290"/>
    <s v="EYADP-G176"/>
    <s v="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x v="0"/>
    <s v="Ejecución y administración de procesos"/>
    <x v="32"/>
    <s v="- Insuficiencia de estrategias institucionales para ejercer la democracia digital, el control social y el aprovechamiento de información pública, en el marco de la transparencia, la colaboración y la participación._x000a_- Desarticulación en espacios de relacionamiento con poca comunicación con los procesos de planeación e instancias de decisión._x000a__x000a__x000a__x000a__x000a__x000a__x000a__x000a_"/>
    <s v="- Pérdida de credibilidad y de confianza que dificulte la ejecución de las políticas, programas y proyectos de la Secretaría General._x000a_- Dificultades en la coordinación entre las administraciones locales, distritales y nacionales para la prestación de servicios o ejecución de programas._x000a_- Insuficiencia de recursos para el logro de las metas u objetivos propuesto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5 Reducir considerablemente la corrupción y el soborno en todas sus formas"/>
    <s v="8115 Fortalecimiento de la cultura en los actores públicos y privados en integridad y estado abierto que mejore la gobernanza en Bogotá D.C"/>
    <s v="Baja (2)"/>
    <n v="0.4"/>
    <s v="Leve (1)"/>
    <s v="Moderado (3)"/>
    <s v="Leve (1)"/>
    <s v="Leve (1)"/>
    <s v="Moderado (3)"/>
    <s v="Moderado (3)"/>
    <s v="Moderado (3)"/>
    <n v="0.6"/>
    <s v="Moderado"/>
    <s v="El proceso estima que el riesgo se ubica en una zona moderada, debido a que la frecuencia con la que se realizó la actividad clave asociada al riesgo fue cinco (5) veces en el último año, sin embargo, ante su materialización podrían presentarse afectaciones para el proceso en cuanto a imagen, información y cumplimiento."/>
    <s v="- 1 El procedimiento Formulación y seguimiento al Plan de Acción General de Gobierno Abierto de Bogotá 4202000-PR-101 indica que el Profesional del Proyecto de Inversión “8115 - Fortalecimiento de la cultura en los actores públicos y privados en integridad y estado abierto que mejore la gobernanza en Bogotá D.C.”, autorizado(a) por el Asesor del despacho asignado al Proyecto de Inversión “8115 - Fortalecimiento de la cultura en los actores públicos y privados en integridad y estado abierto que mejore la gobernanza en Bogotá D.C.”, una vez recibida la programación de las acciones y compromisos del Plan de Acción General del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_x000a_- 2 El procedimiento Formulación y seguimiento al Plan de Acción General de Gobierno Abierto de Bogotá 4202000-PR-101 indica que el Profesional del Proyecto de Inversión “8115 - Fortalecimiento de la cultura en los actores públicos y privados en integridad y estado abierto que mejore la gobernanza en Bogotá D.C.”, autorizado(a) por el Asesor del despacho asignado al Proyecto de Inversión “8115 - Fortalecimiento de la cultura en los actores públicos y privados en integridad y estado abierto que mejore la gobernanza en Bogotá D.C.”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interna,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interna,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en el informe de monitoreo a la Oficina Asesora de Planeación._x000a_- Verificar el seguimiento con la entidad distrital asociada_x000a_- Solicitar ajustes o precisiones a la información _x000a_- Verificar que se realizaron los ajustes de modificación del seguimiento_x000a__x000a__x000a__x000a__x000a__x000a_- Actualizar el riesgo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s v="- Subsecretaria Distrital de Fortalecimiento Institucional (Gerente del Proyecto)_x000a_- Gerente del Proyecto   _x000a_- Gerente del Proyecto   _x000a_- Gerente del Proyecto   _x000a__x000a__x000a__x000a__x000a__x000a_- Subsecretaria Distrital de Fortalecimiento Institucional"/>
    <s v="- Reporte de monitoreo indicando la materialización del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_x000a_- Acta con los compromisos adquiridos._x000a_- Correo electrónico solicitando ajustes o precisiones a la información remitida_x000a_- Documento de informe de seguimiento al modelo ajustado_x000a__x000a__x000a__x000a__x000a__x000a_-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actualizado."/>
    <d v="2023-11-23T00:00:00"/>
    <s v="Identificación del riesgo_x000a_Análisis antes de controles_x000a_Establecimiento de controles_x000a_Evaluación de controles_x000a_Tratamiento del riesgo"/>
    <s v="Se ajusta el nombre del riesgo_x000a_Se ajusta la calificación de la probabilidad y las perspectivas de impacto._x000a_Se ajusta la explicación de la valoración obtenida antes de controles._x000a_Se ajustan los controles preventivos y detectivos, se incorporan los controles definidos en el procedimiento Formulación y seguimiento al Plan de Acción General de Gobierno Abierto de Bogotá (4202000-PR-101)._x000a_Se ajustan los controles correctivos acorde con las acciones de contingencia definidas._x000a_Se ajusta la explicación de la valoración obtenida después de controles._x000a_Se cambia la opción de manejo del riesgo a “Aceptar”._x000a_Se ajustan las acciones de contingencia frente a la materialización del riesgo."/>
    <d v="2024-09-09T00:00:00"/>
    <s v="Identificación del riesgo_x000a_Establecimiento de controles"/>
    <s v="Se realiza la actualización del riesgo con las siguientes novedades:_x000a__x000a_- Identificación del riesgo: Se incluye lo relacionado con la asociación al proyecto de inversión  Proyecto de Inversión “8115 - Fortalecimiento de la cultura en los actores públicos y privados en integridad y estado abierto que mejore la gobernanza en Bogotá D.C.” _x000a__x000a_- Establecimiento de controles: Se incluye lo relacionado con la asociación al proyecto de inversión  Proyecto de Inversión “8115 - Fortalecimiento de la cultura en los actores públicos y privados en integridad y estado abierto que mejore la gobernanza en Bogotá D.C.” _x000a__x000a_(Radicado: 3-2024-25046 del 9 de septiembre de 2024.) "/>
    <m/>
    <m/>
    <m/>
    <m/>
    <m/>
    <m/>
    <m/>
    <m/>
    <m/>
    <m/>
    <m/>
    <m/>
    <m/>
    <m/>
    <m/>
    <m/>
    <m/>
    <m/>
    <m/>
    <m/>
    <m/>
    <m/>
    <m/>
    <m/>
    <m/>
    <m/>
    <m/>
    <m/>
    <m/>
    <m/>
    <n v="3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Formular, implementar y realizar seguimiento a las estrategias, lineamientos y proyectos en materia gobierno abierto y la transformación digital_x000a_(Propósito): Fortalecer la cultura en los actores públicos y privados en integridad y Estado Abierto que mejore la gobernanza en la ciudad."/>
    <n v="291"/>
    <s v="EYADP-G177"/>
    <s v="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x v="0"/>
    <s v="Ejecución y administración de procesos"/>
    <x v="32"/>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5 Reducir considerablemente la corrupción y el soborno en todas sus formas"/>
    <s v="8115 Fortalecimiento de la cultura en los actores públicos y privados en integridad y estado abierto que mejore la gobernanza en Bogotá D.C"/>
    <s v="Media (3)"/>
    <n v="0.6"/>
    <s v="Leve (1)"/>
    <s v="Moderado (3)"/>
    <s v="Leve (1)"/>
    <s v="Leve (1)"/>
    <s v="Leve (1)"/>
    <s v="Moderado (3)"/>
    <s v="Moderado (3)"/>
    <n v="0.6"/>
    <s v="Moderado"/>
    <s v="El proceso estima que el riesgo se ubica en una zona moderada, debido a que la frecuencia con la que se realizó la actividad clave asociada al riesgo fue treinta y siete (37) veces en el último año, sin embargo, ante su materialización podrían presentarse afectaciones para el proceso en cuanto a imagen y cumplimiento."/>
    <s v="- 1 La propuesta de control para el procedimiento Formulación y seguimiento al Plan de Acción General de Gobierno Abierto de Bogotá 4202000-PR-101 indica que el Profesional del Proyecto de Inversión “8115 - Fortalecimiento de la cultura en los actores públicos y privados en integridad y estado abierto que mejore la gobernanza en Bogotá D.C.”, autorizado(a) por el Asesor del despacho asignado al Proyecto de Inversión “8115 - Fortalecimiento de la cultura en los actores públicos y privados en integridad y estado abierto que mejore la gobernanza en Bogotá D.C.”, cada vez que identifica la necesidad de realizar acompañamiento y/o asesoramiento metodológico verifica que se encuentra enmarcado dentro de los pilares de Gobierno Abierto de Bogotá. La(s) fuente(s) de información utilizadas es(son) la directiva 005 de 2020 y la matriz de acciones de gobierno abierto a implementar_4202000-FT-1305. En caso de evidenciar observaciones, desviaciones o diferencias, se realiza gestión con la entidad responsable del acompañamiento y se programa con la entidad la asesoría. De lo contrario, se envía citación para la programación del acompañamiento. Tipo: Preventivo Implementación: Manual_x000a_- 2 El procedimiento Formulación y seguimiento al Plan de Acción General de Gobierno Abierto de Bogotá 4202000-PR-101 indica que el Profesional del Proyecto de Inversión “8115 - Fortalecimiento de la cultura en los actores públicos y privados en integridad y estado abierto que mejore la gobernanza en Bogotá D.C.”, accesible e incluyente de Bogotá”, autorizado(a) por el Asesor del despacho asignado al Proyecto de Inversión “8115 - Fortalecimiento de la cultura en los actores públicos y privados en integridad y estado abierto que mejore la gobernanza en Bogotá D.C.”,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se verifica la necesidad de aclaración, ajustes o precisiones al documento estratégico. Tipo: Correctivo Implementación: Manual_x000a_- 2 El mapa de riesgos del proceso de Gobierno abierto y relacionamiento con la Ciudadanía indica que el Gerente del Proyecto, autorizado(a) por Resolución interna, cada vez que se materialice el riesgo se verifica la realización de las acciones pertinente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enor (2)"/>
    <n v="0.33749999999999997"/>
    <s v="Moderado"/>
    <s v="El proceso estima que el riesgo se ubica en una zona moderado, debido a que los controles establecidos son los adecuados y la calificación de los criterios es satisfactoria, ubicando el riesgo en la escala de probabilidad  baja con un impacto menor, y ante su materialización, podrían disminuirse los efectos, aplicando las acciones de contingencia."/>
    <s v="Reducir"/>
    <s v="- Actualizar el procedimiento &quot;Formulación y seguimiento al Plan de Acción General de Gobierno Abierto de Bogotá (4202000-PR-101)&quot;, con el fin de documentar el control relacionado con: 1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realizar acompañamiento y/o asesoramiento metodológico verifica que se encuentra enmarcado dentro de los pilares de Gobierno Abierto de Bogotá. La(s) fuente(s) de información utilizadas es(son) la directiva 005 de 2020 y la matriz de acciones de gobierno abierto a implementar_4202000-FT-1305. En caso de evidenciar observaciones, desviaciones o diferencias, se realiza gestión con la entidad responsable del acompañamiento y se programa con la entidad la asesoría. De lo contrario, se envía citación para la programación del acompañamiento. Tipo: Preventivo Implementación: Manual_x000a_- Definir el(los) control(es) de tipo preventivo, detectivo y/o correctivo que se requiera para disminuir la calificación de la probabilidad y/o impacto del riesgo &quot;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quot;._x000a__x000a__x000a__x000a__x000a__x000a__x000a__x000a__x000a__x000a__x000a__x000a__x000a__x000a__x000a__x000a__x000a__x000a_"/>
    <s v="- Asesor GAB_x000a_- Asesor GAB_x000a__x000a__x000a__x000a__x000a__x000a__x000a__x000a__x000a__x000a__x000a__x000a__x000a__x000a__x000a__x000a__x000a__x000a_"/>
    <s v="- Formulación y seguimiento al Plan de Acción General de Gobierno Abierto de Bogotá (4202000-PR-101) actualizado_x000a_- Documento de proceso Gobierno Abierto y Relacionamiento con la ciudadanía con el(los) control(es) incorporados_x000a__x000a__x000a__x000a__x000a__x000a__x000a__x000a__x000a__x000a__x000a__x000a__x000a__x000a__x000a__x000a__x000a__x000a_"/>
    <s v=" -1012_x000a_ -1013_x000a__x000a__x000a__x000a__x000a__x000a__x000a__x000a__x000a__x000a__x000a__x000a__x000a__x000a__x000a__x000a__x000a__x000a_"/>
    <s v="01/03/2024_x000a_01/03/2024_x000a__x000a__x000a__x000a__x000a__x000a__x000a__x000a__x000a__x000a__x000a__x000a__x000a__x000a__x000a__x000a__x000a__x000a_"/>
    <s v="30/04/2024_x000a_15/07/2024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en el informe de monitoreo a la Oficina Asesora de Planeación._x000a_- Verificar la necesidad de aclaración, ajustes o precisiones al documento estratégico_x000a_- Verificar que se realizaron las acciones pertinentes_x000a__x000a__x000a__x000a__x000a__x000a__x000a_- Actualizar 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s v="- Subsecretaria Distrital de Fortalecimiento Institucional_x000a_- Gerente del Proyecto   _x000a_- Gerente del Proyecto   _x000a__x000a__x000a__x000a__x000a__x000a__x000a_- Subsecretaria Distrital de Fortalecimiento Institucional"/>
    <s v="- Reporte de monitoreo indicando la materialización del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_x000a_- Acta de reunión en donde se identifiquen en los compromisos las acciones a tomar_x000a_- Documento de informe de seguimiento al modelo ajustado_x000a__x000a__x000a__x000a__x000a__x000a__x000a_-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actualizado."/>
    <d v="2023-11-23T00:00:00"/>
    <s v="Identificación del riesgo_x000a_Análisis antes de controles_x000a_Establecimiento de controles_x000a_Evaluación de controles_x000a_Tratamiento del riesgo"/>
    <s v="Se ajusta el nombre del riesgo_x000a_Se ajusta la calificación de la probabilidad y las perspectivas de impacto._x000a_Se ajusta la explicación de la valoración obtenida antes de controles._x000a_Se ajustan los controles preventivos y detectivos, se incorporar los controles definidos en el procedimiento Formulación y seguimiento al Plan de Acción General de Gobierno Abierto de Bogotá (4202000-PR-101)._x000a_Se ajustan los controles correctivos acorde con las acciones de contingencia definidas._x000a_Se ajusta la explicación de la valoración obtenida después de controles._x000a_Se cambia la opción de manejo del riesgo a “Aceptar”._x000a_Se definen acciones de tratamiento _x000a_Se ajustan las acciones de contingencia frente a la materialización del riesgo."/>
    <d v="2024-09-09T00:00:00"/>
    <s v="Identificación del riesgo_x000a_Establecimiento de controles"/>
    <s v="Se realiza la actualización del riesgo con las siguientes novedades:_x000a__x000a_- Identificación del riesgo: Se incluye lo relacionado con la asociación al proyecto de inversión Proyecto de Inversión “8115 - Fortalecimiento de la cultura en los actores públicos y privados en integridad y estado abierto que mejore la gobernanza en Bogotá D.C.” _x000a__x000a_- Establecimiento de controles: Se incluye lo relacionado con la asociación al proyecto de inversión Proyecto de Inversión “8115 - Fortalecimiento de la cultura en los actores públicos y privados en integridad y estado abierto que mejore la gobernanza en Bogotá D.C.”_x000a__x000a_(Radicado: 3-2024-25046 del 9 de septiembre de 2024.) "/>
    <m/>
    <m/>
    <m/>
    <m/>
    <m/>
    <m/>
    <m/>
    <m/>
    <m/>
    <m/>
    <m/>
    <m/>
    <m/>
    <m/>
    <m/>
    <m/>
    <m/>
    <m/>
    <m/>
    <m/>
    <m/>
    <m/>
    <m/>
    <m/>
    <m/>
    <m/>
    <m/>
    <m/>
    <m/>
    <m/>
    <n v="30"/>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Oficina Consejería Distrital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actividad): Gestionar el funcionamiento administrativo y operativo para el otorgamiento de la ayuda humanitaria."/>
    <n v="207"/>
    <s v="FI-C030"/>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x v="33"/>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Implementar estrategias y acciones que aporten a la construcción de la paz, la reparación, la memoria y la reconciliación en Bogotá región."/>
    <s v="- Otorgamiento de la ayuda humanitaria inmediata_x000a__x000a_"/>
    <s v="- Procesos estratégicos en el Sistema de Gestión de Calidad_x000a__x000a__x000a__x000a_"/>
    <s v="Sin asociación"/>
    <s v="No aplica"/>
    <s v="Muy baja (1)"/>
    <n v="0.2"/>
    <s v="Menor (2)"/>
    <s v="Menor (2)"/>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130000-PR-315 “Otorgar ayuda o atención humanitaria inmediata” (Act 11) indica que el Profesional Psicosocial / Jurídica de la Dirección de Reparación Integral, autorizado(a) por el Director de Reparación Integral, Diariamente revisa las validaciones de los criterios de (competencia, temporalidad, territorialidad, buena fe y vulnerabilidad), verificando la información obtenida para el otorgamiento de ayuda o atención humanitaria inmediata, y si aplica para otorgamiento de ayuda o atención humanitaria inmediata, revisa que la tasación generada por el sistema concuerde con las características del núcleo familiar (ver Guía Documento técnico de tasación medidas de ayuda humanitaria inmediata 4130000-GS-112). La(s) fuente(s) de información utilizada(s) es(son) el Sistema de Información para las Víctimas SIVIC. En caso de evidenciar observaciones, desviaciones o diferencias, dado que la tasación no corresponde a la cantidad de personas y sus necesidades especiales, se analiza nuevamente la información de la caracterización inicial en el Sistema de Información para las Víctimas SIVIC. De lo contrario, elabora el concepto de la favorabilidad o no de la entrega de ayuda o atención humanitaria inmediata. Tipo: Preventivo Implementación: Manual_x000a_- 2 El procedimiento 4130000-PR-315 “Otorgar ayuda o atención humanitaria inmediata” (Act 13) indica que el Profesional Jurídico de la Dirección de Reparación Integral, autorizado(a) por El Director de Reparación Integral, Diariamente revisa el proyecto de evaluación de vulnerabilidad para el otorgamiento de ayuda o atención humanitaria Inmediata a fin de identificar el cumplimiento de los mínimos legales para el otorgamiento o no de las medidas establecidas. La(s) fuente(s) de información utilizadas es(son) el Sistema de Información de Víctimas SIVIC. En caso de evidenciar observaciones, desviaciones o diferencias, ajusta redacción, sentido y coherencia de la evaluación con el formato establecido y los criterios legales para el otorgamiento, En caso de ser necesario, devuelve la evaluación al profesional psicosocial/jurídico que realizó la evaluación a través del sistema de información SIVIC con las observaciones para realizar los respectivos ajustes. De lo contrario, elabora y registra concepto jurídico que soporta la decisión de entrega o no entrega de ayuda o atención humanitaria inmediata teniendo en cuenta los criterios establecidos en la Guía para identificar el estado de vulnerabilidad y otorgar ayuda humanitaria inmediata 4120000-GS-066. Finalmente, da visto bueno en el sistema, registrando también la justificación correspondiente. Tipo: Preventivo Implementación: Manual_x000a_- 3 El procedimiento 4130000-PR-315 “Otorgar ayuda o atención humanitaria inmediata” (Act 14) indica que el Profesional Responsable del Centro de Encuentro de la Dirección de Reparación Integral (Referente), autorizado(a) por el Director de Reparación Integral, Diariamente valida que la decisión de otorgar o no medidas de ayuda o atención humanitaria sea coherente con los criterios de otorgamiento, teniendo en cuenta los criterios establecidos en la Guía para identificar el estado de vulnerabilidad y otorgar ayuda humanitaria inmediata 4120000-GS-066 y los conceptos psicosocial y jurídico. La(s) fuente(s) de información utilizadas es(son) Sistema de Información de Víctimas SIVIC. En caso de evidenciar observaciones, desviaciones o diferencias, de forma o de fondo, se devuelve la evaluación través del sistema de información al profesional responsable de subsanar para su corrección. De lo contrario, y si  se evidencia que la evaluación cumple con todos los criterios para el otorgamiento o no de ayuda o atención humanitaria inmediata, se aprueba mediante el sistema de información la evaluación realizada. da visto bueno y envía para aprobación del Director(a) de Reparación por medio del Sistema de Información SIVIC. Tipo: Detectivo Implementación: Manual_x000a_- 4 El procedimiento 4130000-PR-315 “Otorgar ayuda o atención humanitaria inmediata” (Act 15) indica que el Director(a), autorizado(a) por el Alto(a) Consejero(a) de Paz, Víctimas y Reconciliación, Diariamente verifica que la evaluación para el otorgamiento de medidas de ayuda o atención humanitaria inmediata cumpla con todos los criterios para el otorgamiento o no de la Ayuda o Atención Humanitaria Inmediata. La(s) fuente(s) de información utilizada(s) es(son) el Sistema de Información de Víctimas SIVIC. En caso de evidenciar observaciones, desviaciones o diferencias, de forma o de fondo se devuelve la evaluación a través del sistema de información al profesional responsable de subsanar para su corrección, según a quien corresponda subsanar. De lo contrario, aprueba a través del sistema de información SIVIC la evaluación de vulnerabilidad para el Otorgamiento de Ayuda o Atención Humanitaria Inmediata, lo que genera el consecutivo final a la evaluación.  Tipo: Detectivo Implementación: Manual_x000a_- 5 El procedimiento 4130000-PR-315 “Otorgar ayuda o atención humanitaria inmediata” (Act 22) indica que el Profesional responsable en la Dirección de Reparación Integral, Referente de Centro de Encuentro y Director(a) de Reparación Integral, autorizado(a) por el Director de Reparación Integral, Cada vez que se reciba un recurso de reposición, revisa el proyecto que resuelve el recurso de reposición, de acuerdo con el caso, la ley y jurisprudencia aplicable. La(s) fuente(s) de información utilizada(s) es(son) Sistema de Información de Víctimas - SIVIC. En caso de evidenciar observaciones, desviaciones o diferencias, remite mediante correo electrónico al profesional jurídico que proyectó para que realice los ajustes correspondientes. De lo contrario, solicita visto bueno del referente de centro de encuentro y aprobación del(la) Director(a) de Reparación Integral para firmas de la Reposición de la evaluación de vulnerabilidad Tipo: Detectivo Implementación: Manual_x000a_- 6. El procedimiento 4130000-PR-315 “Otorgar ayuda o atención humanitaria inmediata” (Act 25) indica que el Alto(a) Consejero(a) de Paz, Víctimas y Reconciliación, autorizado por el manual de funciones, Cada vez que se reciba un recurso de apelación, revisa el proyecto de resolución que lo resuelve, de acuerdo con el caso, la ley y jurisprudencia aplicable. La(s) fuente(s) de información utilizada(s) es(son) el Sistema de Información de Víctimas SIVIC. En caso de evidenciar observaciones, desviaciones o diferencias, remite mediante correo electrónico al profesional que proyectó de la Alta Consejería de Paz, Víctimas y Reconciliación, para que realice los ajustes correspondientes. De lo contrario, aprueba y firma el documento Tipo: Detectivo Implementación: Manual_x000a_- 7. El procedimiento 4130000-PR-315 “Otorgar ayuda o atención humanitaria inmediata” (Act 28) indica que el Profesional responsable en la Dirección de Reparación Integral, Referente de Centro de Encuentro y Director(a) de Reparación Integral, autorizado(a) por el Director de Reparación Integral, Cada vez que se requiera una corrección  de la evaluación de vulnerabilidad, se revisa el acta de corrección de evaluación de vulnerabilidad de acuerdo con el caso, la ley y jurisprudencia aplicable. La(s) fuente(s) de información utilizada(s) es(son) el Sistema de Información de Víctimas SIVIC. En caso de evidenciar observaciones, desviaciones o diferencias, remite mediante correo electrónico al profesional que proyectó para que realice los ajustes correspondientes. De lo contrario, solicita visto bueno al referente de centro de encuentro y aprobación del(la) Director(a) de Reparación Integral para firmas del acto administrativo. Tipo: Detectivo Implementación: Manual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Detectivo_x000a_- Detectivo_x000a_- Detectivo_x000a_- Detectivo_x000a_- Detectivo_x000a__x000a__x000a__x000a__x000a__x000a__x000a__x000a__x000a__x000a__x000a__x000a__x000a_"/>
    <s v="25%_x000a_25%_x000a_15%_x000a_1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30%_x000a_30%_x000a_30%_x000a_30%_x000a_30%_x000a__x000a__x000a__x000a__x000a__x000a__x000a__x000a__x000a__x000a__x000a__x000a__x000a_"/>
    <s v="- 1 El mapa de riesgos del proceso Paz, Víctimas y Reconciliación indica que Profesional Universitario y/o especializado, autorizado(a) por el Jefe de Oficina Alta Consejería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 Tipo: Correctivo Implementación: Manual_x000a_- 2 El mapa de riesgos del proceso Paz, Víctimas y Reconciliación indica que Profesional Universitario y/o especializado, autorizado(a) por el Jefe de Oficina Alta Consejería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10104E-2"/>
    <s v="Mayor (4)"/>
    <n v="0.8"/>
    <s v="Alto"/>
    <s v="El proceso estima que el riesgo se ubica en una zona alt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Reducir"/>
    <s v="- Implementar un plan de fortalecimiento trimestral a todo el personal, de planta y contratistas, que intervienen en el procedimiento de otorgamiento de ayuda o atención humanitaria inmediata al interior de la Dirección de Reparación Integral, con el objetivo de robustecer conocimientos en aspectos penales, fiscales y disciplinarios y sus consecuencias, por incurrir en actos de corrupción. _x000a__x000a__x000a__x000a__x000a__x000a__x000a__x000a__x000a__x000a__x000a__x000a__x000a__x000a__x000a__x000a__x000a__x000a__x000a_"/>
    <s v="- Directora de Reparación Integral_x000a__x000a__x000a__x000a__x000a__x000a__x000a__x000a__x000a__x000a__x000a__x000a__x000a__x000a__x000a__x000a__x000a__x000a__x000a_"/>
    <s v="_x000a__x000a__x000a__x000a__x000a__x000a_ -PA240-38"/>
    <s v="_x000a__x000a__x000a__x000a__x000a__x000a_956"/>
    <s v="01/03/2024_x000a__x000a__x000a__x000a__x000a__x000a__x000a__x000a__x000a__x000a__x000a__x000a__x000a__x000a__x000a__x000a__x000a__x000a__x000a_"/>
    <s v="_x000a__x000a__x000a__x000a__x000a_31/12/2024"/>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riesgo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s v="- Oficina Alta Consejería de Paz, Ví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_x000a_- Oficina Alta Consejería de Paz, Víctimas y Reconcili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Riesg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ctualizado."/>
    <d v="2023-12-01T00:00:00"/>
    <s v="Identificación del riesgo_x000a_Análisis antes de controles_x000a_Establecimiento de controles_x000a__x000a_Tratamiento del riesgo"/>
    <s v="Se ajustan los controles, de acuerdo a la actualización del procedimiento 4130000-PR-315 “Otorgar ayuda o atención humanitaria inmediata”_x000a_Se ajustan las causas, y se define la acción de tratamiento 2024."/>
    <s v="09/09/204"/>
    <s v="Identificación del riesgo"/>
    <s v="Se realiza la actualización del riesgo con las siguientes novedades:_x000a__x000a_-Identificación del riesgo: Se eliminó la asociación del proyecto de inversión 7871 Construcción de Bogotá-región como territorio de paz para las víctimas y la reconciliación y el objetivo de desarrollo sostenible."/>
    <m/>
    <m/>
    <m/>
    <m/>
    <m/>
    <m/>
    <m/>
    <m/>
    <m/>
    <m/>
    <m/>
    <m/>
    <m/>
    <m/>
    <m/>
    <m/>
    <m/>
    <m/>
    <m/>
    <m/>
    <m/>
    <m/>
    <m/>
    <m/>
    <m/>
    <m/>
    <m/>
    <m/>
    <m/>
    <m/>
    <n v="30"/>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componente): Servicio de ayuda humanitaria."/>
    <n v="268"/>
    <s v="EYADP-G163"/>
    <s v="Posibilidad de afectación económica (o presupuestal) por sanción de un ente de control, debido a fallas o deficiencias en el otorgamiento de la Atención o Ayuda Humanitaria Inmediata"/>
    <x v="0"/>
    <s v="Ejecución y administración de procesos"/>
    <x v="34"/>
    <s v="- Deficiencia en los conocimientos del profesional que realiza la valoración para el otorgamiento de atención o ayuda humanitaria inmediata._x000a_- Inadecuada aplicación del procedimiento y los documentos técnicos asociados._x000a_- Inexistencia de restricciones en la evaluación de criterios de otorgamiento de ayuda o asistencia humanitaria en el sistema de información._x000a__x000a__x000a__x000a__x000a__x000a__x000a_"/>
    <s v="- La población que solicita el otorgamiento de atención o ayuda humanitaria omite información o brinda información imprecisa._x000a_- Influencia por parte de terceros para suministrar información inadecuada en la solicitud de otorgamiento de atención o ayuda humanitaria._x000a_- Información desactualizada en los sistemas de información del distrito y la nación._x000a_- Debido a la situación de inmediatez que dicta la ley 1448 de 2011, no es posible realizar un análisis detallado de la solicitud._x000a_-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_x000a__x000a__x000a__x000a__x000a_"/>
    <s v="- Vulneración de los derechos a la población víctima del conflicto armado._x000a_- Investigaciones disciplinarias por parte de los organismos de control._x000a_- afectación en la imagen institucional._x000a_- Sanciones económicas a la Secretaria General._x000a_- Indebida ejecución de los recursos asociados al otorgamiento de atención o ayuda humanitaria inmediata._x000a__x000a__x000a__x000a__x000a_"/>
    <s v="1. Implementar estrategias y acciones que aporten a la construcción de la paz, la reparación, la memoria y la reconciliación en Bogotá región."/>
    <s v="- Otorgamiento de la ayuda humanitaria inmediata_x000a_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Muy alta (5)"/>
    <n v="1"/>
    <s v="Leve (1)"/>
    <s v="Leve (1)"/>
    <s v="Menor (2)"/>
    <s v="Leve (1)"/>
    <s v="Leve (1)"/>
    <s v="Leve (1)"/>
    <s v="Menor (2)"/>
    <n v="0.4"/>
    <s v="Alto"/>
    <s v="El proceso estima que el riesgo inherente se ubica en la zona alta, debido a que la frecuencia con la que se realiza la actividad clave asociada al riesgo se presenta 25.964 veces al año, sin embargo, ante su materialización, podría presentarse afectaciones económicas clasificadas en la categoría menor en la entrega de medidas de ayuda humanitaria."/>
    <s v="- 1 El procedimiento 4130000-PR-315 “Otorgar ayuda o atención humanitaria inmediata” (Act 11) indica que el Profesional Psicosocial / Jurídica de la Dirección de Reparación Integral, autorizado(a) por el Director de Reparación Integral, Diariamente revisa las validaciones de los criterios de (competencia, temporalidad, territorialidad, buena fe y vulnerabilidad), verificando la información obtenida para el otorgamiento de ayuda o atención humanitaria inmediata, y si aplica para otorgamiento de ayuda o atención humanitaria inmediata, revisa que la tasación generada por el sistema concuerde con las características del núcleo familiar (ver Guía Documento técnico de tasación medidas de ayuda humanitaria inmediata 4130000-GS-112). La(s) fuente(s) de información utilizada(s) es(son) el Sistema de Información para las Víctimas SIVIC. En caso de evidenciar observaciones, desviaciones o diferencias, dado que la tasación no corresponde a la cantidad de personas y sus necesidades especiales, se analiza nuevamente la información de la caracterización inicial en el Sistema de Información para las Víctimas SIVIC. De lo contrario, elabora el concepto de la favorabilidad o no de la entrega de ayuda o atención humanitaria inmediata. Tipo: Preventivo Implementación: Manual_x000a_- 2 El procedimiento 4130000-PR-315 “Otorgar ayuda o atención humanitaria inmediata” (Act 13) indica que el Profesional Jurídico de la Dirección de Reparación Integral, autorizado(a) por El Director de Reparación Integral, Diariamente revisa el proyecto de evaluación de vulnerabilidad para el otorgamiento de ayuda o atención humanitaria Inmediata a fin de identificar el cumplimiento de los mínimos legales para el otorgamiento o no de las medidas establecidas. La(s) fuente(s) de información utilizadas es(son) el Sistema de Información de Víctimas SIVIC. En caso de evidenciar observaciones, desviaciones o diferencias, ajusta redacción, sentido y coherencia de la evaluación con el formato establecido y los criterios legales para el otorgamiento, En caso de ser necesario, devuelve la evaluación al profesional psicosocial/jurídico que realizó la evaluación a través del sistema de información SIVIC con las observaciones para realizar los respectivos ajustes. De lo contrario, elabora y registra concepto jurídico que soporta la decisión de entrega o no entrega de ayuda o atención humanitaria inmediata teniendo en cuenta los criterios establecidos en la Guía para identificar el estado de vulnerabilidad y otorgar ayuda humanitaria inmediata 4120000-GS-066. Finalmente, da visto bueno en el sistema, registrando también la justificación correspondiente. Tipo: Preventivo Implementación: Manual_x000a_- 3 El procedimiento 4130000-PR-315 “Otorgar ayuda o atención humanitaria inmediata” (Act 14) indica que el Profesional Responsable del Centro de Encuentro de la Dirección de Reparación Integral (Referente), autorizado(a) por el Director de Reparación Integral, Diariamente valida que la decisión de otorgar o no medidas de ayuda o atención humanitaria sea coherente con los criterios de otorgamiento, teniendo en cuenta los criterios establecidos en la Guía para identificar el estado de vulnerabilidad y otorgar ayuda humanitaria inmediata 4120000-GS-066 y los conceptos psicosocial y jurídico. La(s) fuente(s) de información utilizadas es(son) Sistema de Información de Víctimas SIVIC. En caso de evidenciar observaciones, desviaciones o diferencias, de forma o de fondo, se devuelve la evaluación través del sistema de información al profesional responsable de subsanar para su corrección. De lo contrario, y si  se evidencia que la evaluación cumple con todos los criterios para el otorgamiento o no de ayuda o atención humanitaria inmediata, se aprueba mediante el sistema de información la evaluación realizada. da visto bueno y envía para aprobación del Director(a) de Reparación por medio del Sistema de Información SIVIC. Tipo: Detectivo Implementación: Manual_x000a_- 4 El procedimiento 4130000-PR-315 “Otorgar ayuda o atención humanitaria inmediata” (Act 15) indica que el Director(a), autorizado(a) por el Alto(a) Consejero(a) de Paz, Víctimas y Reconciliación, Diariamente verifica que la evaluación para el otorgamiento de medidas de ayuda o atención humanitaria inmediata cumpla con todos los criterios para el otorgamiento o no de la Ayuda o Atención Humanitaria Inmediata. La(s) fuente(s) de información utilizada(s) es(son) el Sistema de Información de Víctimas SIVIC. En caso de evidenciar observaciones, desviaciones o diferencias, de forma o de fondo se devuelve la evaluación a través del sistema de información al profesional responsable de subsanar para su corrección, según a quien corresponda subsanar. De lo contrario, aprueba a través del sistema de información SIVIC la evaluación de vulnerabilidad para el Otorgamiento de Ayuda o Atención Humanitaria Inmediata, lo que genera el consecutivo final a la evaluación.  Tipo: Detectivo Implementación: Manual_x000a_- 5 El procedimiento 4130000-PR-315 “Otorgar ayuda o atención humanitaria inmediata” (Act 22) indica que el Profesional responsable en la Dirección de Reparación Integral, Referente de Centro de Encuentro y Director(a) de Reparación Integral, autorizado(a) por el Director de Reparación Integral, Cada vez que se reciba un recurso de reposición, revisa el proyecto que resuelve el recurso de reposición, de acuerdo con el caso, la ley y jurisprudencia aplicable. La(s) fuente(s) de información utilizada(s) es(son) Sistema de Información de Víctimas - SIVIC. En caso de evidenciar observaciones, desviaciones o diferencias, remite mediante correo electrónico al profesional jurídico que proyectó para que realice los ajustes correspondientes. De lo contrario, solicita visto bueno del referente de centro de encuentro y aprobación del(la) Director(a) de Reparación Integral para firmas de la Reposición de la evaluación de vulnerabilidad Tipo: Detectivo Implementación: Manual_x000a_- 6. El procedimiento 4130000-PR-315 “Otorgar ayuda o atención humanitaria inmediata” (Act 25) indica que el Alto(a) Consejero(a) de Paz, Víctimas y Reconciliación, autorizado por el manual de funciones, Cada vez que se reciba un recurso de apelación, revisa el proyecto de resolución que lo resuelve, de acuerdo con el caso, la ley y jurisprudencia aplicable. La(s) fuente(s) de información utilizada(s) es(son) el Sistema de Información de Víctimas SIVIC. En caso de evidenciar observaciones, desviaciones o diferencias, remite mediante correo electrónico al profesional que proyectó de la Alta Consejería de Paz, Víctimas y Reconciliación, para que realice los ajustes correspondientes. De lo contrario, aprueba y firma el documento Tipo: Detectivo Implementación: Manual_x000a_- 7. El procedimiento 4130000-PR-315 “Otorgar ayuda o atención humanitaria inmediata” (Act 28) indica que el Profesional responsable en la Dirección de Reparación Integral, Referente de Centro de Encuentro y Director(a) de Reparación Integral, autorizado(a) por el Director de Reparación Integral, Cada vez que se requiera una corrección  de la evaluación de vulnerabilidad, se revisa el acta de corrección de evaluación de vulnerabilidad de acuerdo con el caso, la ley y jurisprudencia aplicable. La(s) fuente(s) de información utilizada(s) es(son) el Sistema de Información de Víctimas SIVIC. En caso de evidenciar observaciones, desviaciones o diferencias, remite mediante correo electrónico al profesional que proyectó para que realice los ajustes correspondientes. De lo contrario, solicita visto bueno al referente de centro de encuentro y aprobación del(la) Director(a) de Reparación Integral para firmas del acto administrativo. Tipo: Detectivo Implementación: Manual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Detectivo_x000a_- Detectivo_x000a_- Detectivo_x000a_- Detectivo_x000a_- Detectivo_x000a__x000a__x000a__x000a__x000a__x000a__x000a__x000a__x000a__x000a__x000a__x000a__x000a_"/>
    <s v="25%_x000a_25%_x000a_15%_x000a_1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30%_x000a_30%_x000a_30%_x000a_30%_x000a_30%_x000a__x000a__x000a__x000a__x000a__x000a__x000a__x000a__x000a__x000a__x000a__x000a__x000a_"/>
    <s v="- 1. El mapa de riesgos del proceso Paz, Víctimas y Reconciliación indica que el Profesional Universitario y/o especializado, autorizado(a) por el Jefe de Oficina Alta Consejería de Paz, Victimas y Reconciliación,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 Tipo: Correctivo Implementación: Manual_x000a_-  2 El mapa de riesgos del proceso Paz, Víctimas y Reconciliación indica que el Profesional Universitario y/o especializado, autorizado(a) por el Jefe de Oficina Alta Consejería de Paz, Victimas y Reconciliación, cada vez que se identifique la materialización del riesgo solicita información sobre lo ocurrido al profesional que otorga, al que revisa y al que aprueba la medida sobre lo sucedido y activa ruta con el equipo jurídico de la Dirección, con el fin de realizar el análisis del caso y gestionar las acciones según concepto jurídico. Tipo: Correctivo Implementación: Manual_x000a_- 3 El mapa de riesgos del proceso Paz, Víctimas y Reconciliación indica que el Profesional Universitario y/o especializado, autorizado(a) por el Jefe de Oficina Alta Consejería de Paz, Victimas y Reconciliación, cada vez que se identifique la materialización del riesgo solicita al equipo jurídico de la Alta Consejería de Paz, Víctimas y Reconciliación para que realice un segundo análisis del caso e informe las acciones o el conducto regular a seguir.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0505200000000009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Dirección._x000a_- Si el conocimiento de la situación es espaciado en el Tiempo:_x000a_1. De acuerdo al concepto del equipo jurídico de la Dirección, se realizan las acciones establecidas._x000a_2. Si el equipo jurídico de la Dirección lo cree pertinente, el caso se escala al equipo jurídico de la Alta Consejería de Paz, Víctimas y Reconciliación para que realice un segundo análisis del caso e informe las acciones a seguir._x000a__x000a__x000a__x000a__x000a__x000a_- Actualizar el riesgo Posibilidad de afectación económica (o presupuestal) por sanción de un ente de control, debido a fallas o deficiencias en el otorgamiento de la Atención o Ayuda Humanitaria Inmediata"/>
    <s v="- Oficina Consejería Distrial de Paz, Víctimas y Reconciliación_x000a_- Profesional Universitario y/o especializado Oficina Alta Consejería de Paz, Vi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 Oficina Consejería Distrial de Paz, Víctimas y Reconciliación"/>
    <s v="- Reporte de monitoreo indicando la materialización del riesgo de Posibilidad de afectación económica (o presupuestal) por sanción de un ente de control, debido a fallas o deficiencias en el otorgamiento de la Atención o Ayuda Humanitaria Inmediata_x000a_- Comunicación del caso con el operador. (Correo electrónico)_x000a_- Comunicación del caso con el operador. (Correo electrónico)_x000a_- Comunicación con el profesional (Correo Electrónico)_x000a__x000a__x000a__x000a__x000a__x000a_- Riesgo de Posibilidad de afectación económica (o presupuestal) por sanción de un ente de control, debido a fallas o deficiencias en el otorgamiento de la Atención o Ayuda Humanitaria Inmediata, actualizado."/>
    <d v="2023-12-01T00:00:00"/>
    <s v="Identificación del riesgo_x000a_Análisis antes de controles_x000a_Establecimiento de controles_x000a__x000a_"/>
    <s v="Se ajustan los controles, de acuerdo a la actualización del procedimiento 4130000-PR-315 “Otorgar ayuda o atención humanitaria inmediata”_x000a_Se ajustan las causas, y se define la acción de tratamiento 2024._x000a_Se ajusta el valor de la exposición a 25,964 ayudas o atención humanitarias"/>
    <s v="Identificación del riesgo"/>
    <d v="2024-09-09T00:00:00"/>
    <s v="Se realiza la actualización del riesgo con las siguientes novedades:_x000a__x000a_-Identificación del riesgo: Se vinculó el riego al proyecto de inversión “8094 Fortalecimiento de capacidades institucionales y de la sociedad civil para la implementación del acuerdo de paz, la memoria, y los derechos de las víctimas del conflicto armado en Bogotá D.C,” y se incluyeron los objetivos de Desarrollo Sostenible."/>
    <m/>
    <m/>
    <m/>
    <m/>
    <m/>
    <m/>
    <m/>
    <m/>
    <m/>
    <m/>
    <m/>
    <m/>
    <m/>
    <m/>
    <m/>
    <m/>
    <m/>
    <m/>
    <m/>
    <m/>
    <m/>
    <m/>
    <m/>
    <m/>
    <m/>
    <m/>
    <m/>
    <m/>
    <m/>
    <m/>
    <n v="30"/>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Coordinar la formulación, seguimiento y actualización del Plan Distrital y sus planes conexos en el marco de la política pública de víctimas en Bogotá._x000a_Propósito (Objetivo General): Fortalecer la oferta de servicios con enfoque poblacional diferencial, de género y territorial para garantizar la construcción de memoria, paz y reconciliación, así como los derechos de las víctimas, excombatientes y territorios afectados por el conflicto armado que aportan a la superación de sus condiciones de vulnerabilidad, satisfacción de sus derechos y construcción de proyectos de vida en Bogotá"/>
    <n v="269"/>
    <s v="EYADP-G164"/>
    <s v="Posibilidad de afectación reputacional por bajo nivel de implementación de la Política Pública de Víctimas en el Distrito Capital, debido a deficiencias en el seguimiento a la implementación del Plan de Acción Distrital a través del SDARIV"/>
    <x v="0"/>
    <s v="Ejecución y administración de procesos"/>
    <x v="34"/>
    <s v="- Dificultades en la articulación y coordinación de los grupos internos para el cumplimiento de objetivos y metas._x000a__x000a__x000a__x000a__x000a__x000a__x000a__x000a__x000a_"/>
    <s v="- Entrega de información incompleta, insuficiente por parte de las entidades que conforman el SDARIV._x000a_- Deficiente oferta institucional y presupuesto por parte de las entidades para la implementación de la Política Pública de Víctimas._x000a_- Ausencia de regulación a nivel nacional que oriente a las entidades territoriales sobre el proceso de seguimiento a la implementación de la política publica de víctimas _x000a__x000a_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Baja (2)"/>
    <n v="0.4"/>
    <s v="Leve (1)"/>
    <s v="Menor (2)"/>
    <s v="Menor (2)"/>
    <s v="Leve (1)"/>
    <s v="Menor (2)"/>
    <s v="Moderado (3)"/>
    <s v="Moderado (3)"/>
    <n v="0.6"/>
    <s v="Moderado"/>
    <s v="El proceso estima que el riesgo inherente se ubica en la zona moderada, debido a que la frecuencia con la que se realiza la actividad clave asociada al riesgo es trimestral, sin embargo, ante su materialización, podría presentarse afectaciones en la imagen."/>
    <s v="- 1 El procedimiento de Coordinación del Sistema Distrital De Asistencia, Atención Y Reparación Integral a Víctimas 4120000-PR-324 ACTIVIDAD (10) indica que el profesional de la Alta Consejería de Paz, Victimas y Reconciliación,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 Tipo: Preventivo Implementación: Manual_x000a_- 2 El procedimiento de Coordinación del Sistema Distrital De Asistencia, Atención Y Reparación Integral a Víctimas 4120000-PR-324 ACTIVIDAD (10) indica que el profesional de Alta Consejería de Paz, Victimas y Reconciliación,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Paz, Víctimas y Reconciliación,  indica que el Profesional Universitario y/o especializado , autorizado(a) por el Jefe de Oficina Alta Consejería de Paz, Victimas y Reconciliación, cada vez que se identifique la materialización del riesgo cita un Comité de Justicia Transicional o subcomité extraordinario de seguimiento, según sea el caso para evaluar el impacto de las decisiones tomadas en instancias anteriores. Tipo: Correctivo Implementación: Manual_x000a_- 2 El mapa de riesgos del proceso de Paz, Víctimas y Reconciliación, indica que el Profesional Universitario y/o especializado , autorizado(a) por el Jefe de Oficina Alta Consejería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 Tipo: Correctivo Implementación: Manual_x000a_- 3 El mapa de riesgos del proceso de Paz, Víctimas y Reconciliación, indica que el Profesional Universitario y/o especializado , autorizado(a) por el Jefe de Oficina Alta Consejería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_x000a_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_x000a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o nivel de implementación de la Política Pública de Víctimas en el Distrito Capital,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riesgo Posibilidad de afectación reputacional por bajo nivel de implementación de la Política Pública de Víctimas en el Distrito Capital, debido a deficiencias en el seguimiento a la implementación del Plan de Acción Distrital a través del SDARIV"/>
    <s v="- Oficina Consejería Distrial de Paz, Víctimas y Reconciliación_x000a_- Profesional universitario y/o especializado de la Oficina Alta Consejería de Paz, Víctimas y Reconciliación_x000a_- Profesional universitario y/o especializado de la Oficina Alta Consejería de Paz, Víctimas y Reconciliación_x000a_- Profesional universitario y/o especializado  de la Oficina Alta Consejería de Paz, Víctimas y Reconciliación_x000a__x000a__x000a__x000a__x000a__x000a_- Oficina Consejería Distrial de Paz, Víctimas y Reconciliación"/>
    <s v="- Reporte de monitoreo indicando la materialización del riesgo de Posibilidad de afectación reputacional por bajo nivel de implementación de la Política Pública de Víctimas en el Distrito Capital,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Riesgo de Posibilidad de afectación reputacional por bajo nivel de implementación de la Política Pública de Víctimas en el Distrito Capital, debido a deficiencias en el seguimiento a la implementación del Plan de Acción Distrital a través del SDARIV, actualizado."/>
    <d v="2023-12-01T00:00:00"/>
    <s v="Identificación del riesgo_x000a__x000a__x000a__x000a_"/>
    <s v="_x000a_Se ajustan las causas internas del riesgo_x000a__x000a_"/>
    <s v="Identificación del riesgo"/>
    <d v="2024-09-09T00:00:00"/>
    <s v="Se realiza la actualización del riesgo con las siguientes novedades:_x000a__x000a_-Identificación del riesgo: Se vinculó el riego al proyecto de inversión “8094 Fortalecimiento de capacidades institucionales y de la sociedad civil para la implementación del acuerdo de paz, la memoria, y los derechos de las víctimas del conflicto armado en Bogotá D.C,” y se incluyeron los objetivos de Desarrollo Sostenible."/>
    <m/>
    <m/>
    <m/>
    <m/>
    <m/>
    <m/>
    <m/>
    <m/>
    <m/>
    <m/>
    <m/>
    <m/>
    <m/>
    <m/>
    <m/>
    <m/>
    <m/>
    <m/>
    <m/>
    <m/>
    <m/>
    <m/>
    <m/>
    <m/>
    <m/>
    <m/>
    <m/>
    <m/>
    <m/>
    <m/>
    <n v="3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 cacheId="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3:A6" firstHeaderRow="1" firstDataRow="1" firstDataCol="1"/>
  <pivotFields count="102">
    <pivotField showAll="0"/>
    <pivotField showAll="0"/>
    <pivotField showAll="0"/>
    <pivotField showAll="0"/>
    <pivotField showAll="0"/>
    <pivotField showAll="0"/>
    <pivotField showAll="0"/>
    <pivotField showAll="0"/>
    <pivotField showAll="0"/>
    <pivotField axis="axisRow" outline="0"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3">
    <i>
      <x/>
    </i>
    <i>
      <x v="1"/>
    </i>
    <i t="grand">
      <x/>
    </i>
  </rowItems>
  <colItems count="1">
    <i/>
  </colItems>
  <formats count="7">
    <format dxfId="154">
      <pivotArea type="all" dataOnly="0" outline="0" fieldPosition="0"/>
    </format>
    <format dxfId="153">
      <pivotArea outline="0" collapsedLevelsAreSubtotals="1" fieldPosition="0"/>
    </format>
    <format dxfId="152">
      <pivotArea field="9" type="button" dataOnly="0" labelOnly="1" outline="0" axis="axisRow" fieldPosition="0"/>
    </format>
    <format dxfId="151">
      <pivotArea dataOnly="0" labelOnly="1" fieldPosition="0">
        <references count="1">
          <reference field="9" count="0"/>
        </references>
      </pivotArea>
    </format>
    <format dxfId="150">
      <pivotArea dataOnly="0" labelOnly="1" fieldPosition="0">
        <references count="1">
          <reference field="9" count="0" defaultSubtotal="1"/>
        </references>
      </pivotArea>
    </format>
    <format dxfId="149">
      <pivotArea dataOnly="0" labelOnly="1" grandRow="1" outline="0" fieldPosition="0"/>
    </format>
    <format dxfId="14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2000000}" name="TablaDinámica3" cacheId="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17" rowHeaderCaption="Procesos / Proyectos de inversión" colHeaderCaption="Enfoque del riesgo">
  <location ref="A4:D22" firstHeaderRow="1" firstDataRow="2" firstDataCol="1"/>
  <pivotFields count="102">
    <pivotField axis="axisRow" showAll="0">
      <items count="34">
        <item m="1" x="16"/>
        <item m="1" x="19"/>
        <item m="1" x="24"/>
        <item m="1" x="26"/>
        <item m="1" x="18"/>
        <item m="1" x="29"/>
        <item x="0"/>
        <item x="1"/>
        <item m="1" x="17"/>
        <item m="1" x="30"/>
        <item x="2"/>
        <item m="1" x="25"/>
        <item m="1" x="31"/>
        <item x="7"/>
        <item m="1" x="27"/>
        <item m="1" x="32"/>
        <item m="1" x="28"/>
        <item m="1" x="20"/>
        <item m="1" x="21"/>
        <item x="12"/>
        <item x="13"/>
        <item m="1" x="22"/>
        <item m="1" x="23"/>
        <item x="3"/>
        <item x="4"/>
        <item x="5"/>
        <item x="6"/>
        <item x="8"/>
        <item x="9"/>
        <item x="10"/>
        <item x="11"/>
        <item x="14"/>
        <item x="15"/>
        <item t="default"/>
      </items>
    </pivotField>
    <pivotField showAll="0"/>
    <pivotField showAll="0"/>
    <pivotField showAll="0"/>
    <pivotField showAll="0"/>
    <pivotField showAll="0"/>
    <pivotField showAll="0"/>
    <pivotField showAll="0"/>
    <pivotField dataField="1" showAll="0"/>
    <pivotField axis="axisCol"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7">
    <i>
      <x v="6"/>
    </i>
    <i>
      <x v="7"/>
    </i>
    <i>
      <x v="10"/>
    </i>
    <i>
      <x v="13"/>
    </i>
    <i>
      <x v="19"/>
    </i>
    <i>
      <x v="20"/>
    </i>
    <i>
      <x v="23"/>
    </i>
    <i>
      <x v="24"/>
    </i>
    <i>
      <x v="25"/>
    </i>
    <i>
      <x v="26"/>
    </i>
    <i>
      <x v="27"/>
    </i>
    <i>
      <x v="28"/>
    </i>
    <i>
      <x v="29"/>
    </i>
    <i>
      <x v="30"/>
    </i>
    <i>
      <x v="31"/>
    </i>
    <i>
      <x v="32"/>
    </i>
    <i t="grand">
      <x/>
    </i>
  </rowItems>
  <colFields count="1">
    <field x="9"/>
  </colFields>
  <colItems count="3">
    <i>
      <x/>
    </i>
    <i>
      <x v="1"/>
    </i>
    <i t="grand">
      <x/>
    </i>
  </colItems>
  <dataFields count="1">
    <dataField name="Número de riesgos" fld="8" subtotal="count" baseField="0" baseItem="0"/>
  </dataFields>
  <formats count="45">
    <format dxfId="88">
      <pivotArea type="all" dataOnly="0" outline="0" fieldPosition="0"/>
    </format>
    <format dxfId="87">
      <pivotArea outline="0" collapsedLevelsAreSubtotals="1" fieldPosition="0"/>
    </format>
    <format dxfId="86">
      <pivotArea dataOnly="0" labelOnly="1" grandRow="1" outline="0" fieldPosition="0"/>
    </format>
    <format dxfId="85">
      <pivotArea dataOnly="0" labelOnly="1" outline="0" axis="axisValues" fieldPosition="0"/>
    </format>
    <format dxfId="84">
      <pivotArea type="all" dataOnly="0" outline="0" fieldPosition="0"/>
    </format>
    <format dxfId="83">
      <pivotArea outline="0" collapsedLevelsAreSubtotals="1" fieldPosition="0"/>
    </format>
    <format dxfId="82">
      <pivotArea dataOnly="0" labelOnly="1" grandRow="1" outline="0" fieldPosition="0"/>
    </format>
    <format dxfId="81">
      <pivotArea dataOnly="0" labelOnly="1" outline="0" axis="axisValues" fieldPosition="0"/>
    </format>
    <format dxfId="80">
      <pivotArea collapsedLevelsAreSubtotals="1" fieldPosition="0">
        <references count="1">
          <reference field="0" count="21">
            <x v="1"/>
            <x v="2"/>
            <x v="3"/>
            <x v="4"/>
            <x v="5"/>
            <x v="6"/>
            <x v="7"/>
            <x v="8"/>
            <x v="9"/>
            <x v="10"/>
            <x v="11"/>
            <x v="12"/>
            <x v="13"/>
            <x v="14"/>
            <x v="15"/>
            <x v="16"/>
            <x v="17"/>
            <x v="18"/>
            <x v="19"/>
            <x v="20"/>
            <x v="21"/>
          </reference>
        </references>
      </pivotArea>
    </format>
    <format dxfId="79">
      <pivotArea outline="0" collapsedLevelsAreSubtotals="1" fieldPosition="0"/>
    </format>
    <format dxfId="78">
      <pivotArea dataOnly="0" labelOnly="1" outline="0" axis="axisValues" fieldPosition="0"/>
    </format>
    <format dxfId="77">
      <pivotArea field="0" type="button" dataOnly="0" labelOnly="1" outline="0" axis="axisRow" fieldPosition="0"/>
    </format>
    <format dxfId="76">
      <pivotArea dataOnly="0" labelOnly="1" outline="0" axis="axisValues" fieldPosition="0"/>
    </format>
    <format dxfId="75">
      <pivotArea dataOnly="0" labelOnly="1" outline="0" axis="axisValues" fieldPosition="0"/>
    </format>
    <format dxfId="74">
      <pivotArea field="0" type="button" dataOnly="0" labelOnly="1" outline="0" axis="axisRow" fieldPosition="0"/>
    </format>
    <format dxfId="73">
      <pivotArea outline="0" collapsedLevelsAreSubtotals="1" fieldPosition="0"/>
    </format>
    <format dxfId="72">
      <pivotArea type="all" dataOnly="0" outline="0" fieldPosition="0"/>
    </format>
    <format dxfId="71">
      <pivotArea outline="0" collapsedLevelsAreSubtotals="1" fieldPosition="0"/>
    </format>
    <format dxfId="70">
      <pivotArea field="0" type="button" dataOnly="0" labelOnly="1" outline="0" axis="axisRow" fieldPosition="0"/>
    </format>
    <format dxfId="69">
      <pivotArea dataOnly="0" labelOnly="1" fieldPosition="0">
        <references count="1">
          <reference field="0" count="0"/>
        </references>
      </pivotArea>
    </format>
    <format dxfId="68">
      <pivotArea dataOnly="0" labelOnly="1" grandRow="1" outline="0" fieldPosition="0"/>
    </format>
    <format dxfId="67">
      <pivotArea dataOnly="0" labelOnly="1" outline="0" axis="axisValues" fieldPosition="0"/>
    </format>
    <format dxfId="66">
      <pivotArea collapsedLevelsAreSubtotals="1" fieldPosition="0">
        <references count="1">
          <reference field="0" count="0"/>
        </references>
      </pivotArea>
    </format>
    <format dxfId="65">
      <pivotArea dataOnly="0" labelOnly="1" fieldPosition="0">
        <references count="1">
          <reference field="0" count="0"/>
        </references>
      </pivotArea>
    </format>
    <format dxfId="64">
      <pivotArea collapsedLevelsAreSubtotals="1" fieldPosition="0">
        <references count="1">
          <reference field="0" count="15">
            <x v="6"/>
            <x v="7"/>
            <x v="10"/>
            <x v="13"/>
            <x v="19"/>
            <x v="20"/>
            <x v="23"/>
            <x v="24"/>
            <x v="25"/>
            <x v="26"/>
            <x v="27"/>
            <x v="28"/>
            <x v="29"/>
            <x v="30"/>
            <x v="31"/>
          </reference>
        </references>
      </pivotArea>
    </format>
    <format dxfId="63">
      <pivotArea dataOnly="0" labelOnly="1" fieldPosition="0">
        <references count="1">
          <reference field="0" count="15">
            <x v="6"/>
            <x v="7"/>
            <x v="10"/>
            <x v="13"/>
            <x v="19"/>
            <x v="20"/>
            <x v="23"/>
            <x v="24"/>
            <x v="25"/>
            <x v="26"/>
            <x v="27"/>
            <x v="28"/>
            <x v="29"/>
            <x v="30"/>
            <x v="31"/>
          </reference>
        </references>
      </pivotArea>
    </format>
    <format dxfId="62">
      <pivotArea dataOnly="0" outline="0" fieldPosition="0">
        <references count="1">
          <reference field="9" count="2">
            <x v="1"/>
            <x v="2"/>
          </reference>
        </references>
      </pivotArea>
    </format>
    <format dxfId="61">
      <pivotArea field="0" type="button" dataOnly="0" labelOnly="1" outline="0" axis="axisRow" fieldPosition="0"/>
    </format>
    <format dxfId="60">
      <pivotArea dataOnly="0" labelOnly="1" fieldPosition="0">
        <references count="1">
          <reference field="9" count="0"/>
        </references>
      </pivotArea>
    </format>
    <format dxfId="59">
      <pivotArea dataOnly="0" labelOnly="1" grandCol="1" outline="0" fieldPosition="0"/>
    </format>
    <format dxfId="58">
      <pivotArea type="origin" dataOnly="0" labelOnly="1" outline="0" fieldPosition="0"/>
    </format>
    <format dxfId="57">
      <pivotArea field="9" type="button" dataOnly="0" labelOnly="1" outline="0" axis="axisCol" fieldPosition="0"/>
    </format>
    <format dxfId="56">
      <pivotArea type="topRight" dataOnly="0" labelOnly="1" outline="0" fieldPosition="0"/>
    </format>
    <format dxfId="55">
      <pivotArea field="0" type="button" dataOnly="0" labelOnly="1" outline="0" axis="axisRow" fieldPosition="0"/>
    </format>
    <format dxfId="54">
      <pivotArea dataOnly="0" labelOnly="1" fieldPosition="0">
        <references count="1">
          <reference field="9" count="0"/>
        </references>
      </pivotArea>
    </format>
    <format dxfId="53">
      <pivotArea dataOnly="0" labelOnly="1" grandCol="1" outline="0" fieldPosition="0"/>
    </format>
    <format dxfId="52">
      <pivotArea field="0" type="button" dataOnly="0" labelOnly="1" outline="0" axis="axisRow" fieldPosition="0"/>
    </format>
    <format dxfId="51">
      <pivotArea dataOnly="0" labelOnly="1" fieldPosition="0">
        <references count="1">
          <reference field="9" count="0"/>
        </references>
      </pivotArea>
    </format>
    <format dxfId="50">
      <pivotArea dataOnly="0" labelOnly="1" grandCol="1" outline="0" fieldPosition="0"/>
    </format>
    <format dxfId="49">
      <pivotArea type="origin" dataOnly="0" labelOnly="1" outline="0" fieldPosition="0"/>
    </format>
    <format dxfId="48">
      <pivotArea grandRow="1" outline="0" collapsedLevelsAreSubtotals="1" fieldPosition="0"/>
    </format>
    <format dxfId="47">
      <pivotArea field="0" type="button" dataOnly="0" labelOnly="1" outline="0" axis="axisRow" fieldPosition="0"/>
    </format>
    <format dxfId="46">
      <pivotArea dataOnly="0" labelOnly="1" fieldPosition="0">
        <references count="1">
          <reference field="9" count="0"/>
        </references>
      </pivotArea>
    </format>
    <format dxfId="45">
      <pivotArea dataOnly="0" labelOnly="1" grandCol="1" outline="0" fieldPosition="0"/>
    </format>
    <format dxfId="44">
      <pivotArea collapsedLevelsAreSubtotals="1" fieldPosition="0">
        <references count="2">
          <reference field="0" count="16">
            <x v="6"/>
            <x v="7"/>
            <x v="10"/>
            <x v="13"/>
            <x v="19"/>
            <x v="20"/>
            <x v="23"/>
            <x v="24"/>
            <x v="25"/>
            <x v="26"/>
            <x v="27"/>
            <x v="28"/>
            <x v="29"/>
            <x v="30"/>
            <x v="31"/>
            <x v="32"/>
          </reference>
          <reference field="9" count="1" selected="0">
            <x v="0"/>
          </reference>
        </references>
      </pivotArea>
    </format>
  </formats>
  <chartFormats count="7">
    <chartFormat chart="0" format="2"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9" count="1" selected="0">
            <x v="1"/>
          </reference>
        </references>
      </pivotArea>
    </chartFormat>
    <chartFormat chart="0" format="4" series="1">
      <pivotArea type="data" outline="0" fieldPosition="0">
        <references count="2">
          <reference field="4294967294" count="1" selected="0">
            <x v="0"/>
          </reference>
          <reference field="9" count="1" selected="0">
            <x v="2"/>
          </reference>
        </references>
      </pivotArea>
    </chartFormat>
    <chartFormat chart="0" format="5" series="1">
      <pivotArea type="data" outline="0" fieldPosition="0">
        <references count="2">
          <reference field="4294967294" count="1" selected="0">
            <x v="0"/>
          </reference>
          <reference field="9" count="1" selected="0">
            <x v="0"/>
          </reference>
        </references>
      </pivotArea>
    </chartFormat>
    <chartFormat chart="0" format="6">
      <pivotArea type="data" outline="0" fieldPosition="0">
        <references count="3">
          <reference field="4294967294" count="1" selected="0">
            <x v="0"/>
          </reference>
          <reference field="0" count="1" selected="0">
            <x v="32"/>
          </reference>
          <reference field="9" count="1" selected="0">
            <x v="0"/>
          </reference>
        </references>
      </pivotArea>
    </chartFormat>
    <chartFormat chart="0" format="6">
      <pivotArea type="data" outline="0" fieldPosition="0">
        <references count="3">
          <reference field="4294967294" count="1" selected="0">
            <x v="0"/>
          </reference>
          <reference field="0" count="1" selected="0">
            <x v="32"/>
          </reference>
          <reference field="9" count="1" selected="0">
            <x v="1"/>
          </reference>
        </references>
      </pivotArea>
    </chartFormat>
    <chartFormat chart="0" format="7">
      <pivotArea type="data" outline="0" fieldPosition="0">
        <references count="3">
          <reference field="4294967294" count="1" selected="0">
            <x v="0"/>
          </reference>
          <reference field="0" count="1" selected="0">
            <x v="31"/>
          </reference>
          <reference field="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TablaDinámica1" cacheId="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4" rowHeaderCaption="Dependencia" colHeaderCaption="Enfoque del riesgo">
  <location ref="A30:D67" firstHeaderRow="1" firstDataRow="2" firstDataCol="1"/>
  <pivotFields count="103">
    <pivotField showAll="0"/>
    <pivotField showAll="0"/>
    <pivotField showAll="0"/>
    <pivotField showAll="0"/>
    <pivotField showAll="0"/>
    <pivotField showAll="0"/>
    <pivotField showAll="0"/>
    <pivotField showAll="0"/>
    <pivotField dataField="1" showAll="0"/>
    <pivotField axis="axisCol" showAll="0">
      <items count="4">
        <item x="1"/>
        <item x="0"/>
        <item m="1" x="2"/>
        <item t="default"/>
      </items>
    </pivotField>
    <pivotField showAll="0"/>
    <pivotField axis="axisRow" showAll="0">
      <items count="46">
        <item x="12"/>
        <item x="19"/>
        <item x="6"/>
        <item x="5"/>
        <item m="1" x="43"/>
        <item m="1" x="39"/>
        <item m="1" x="42"/>
        <item x="18"/>
        <item x="20"/>
        <item m="1" x="41"/>
        <item x="4"/>
        <item x="10"/>
        <item x="23"/>
        <item x="16"/>
        <item x="7"/>
        <item x="15"/>
        <item x="22"/>
        <item m="1" x="44"/>
        <item m="1" x="40"/>
        <item m="1" x="35"/>
        <item m="1" x="36"/>
        <item m="1" x="37"/>
        <item x="13"/>
        <item x="24"/>
        <item x="25"/>
        <item x="26"/>
        <item x="27"/>
        <item x="28"/>
        <item x="29"/>
        <item m="1" x="38"/>
        <item x="3"/>
        <item x="8"/>
        <item x="9"/>
        <item x="0"/>
        <item x="1"/>
        <item x="2"/>
        <item x="11"/>
        <item x="14"/>
        <item x="17"/>
        <item x="21"/>
        <item x="30"/>
        <item x="31"/>
        <item x="32"/>
        <item x="33"/>
        <item x="34"/>
        <item t="default"/>
      </items>
    </pivotField>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36">
    <i>
      <x/>
    </i>
    <i>
      <x v="1"/>
    </i>
    <i>
      <x v="2"/>
    </i>
    <i>
      <x v="3"/>
    </i>
    <i>
      <x v="7"/>
    </i>
    <i>
      <x v="8"/>
    </i>
    <i>
      <x v="10"/>
    </i>
    <i>
      <x v="11"/>
    </i>
    <i>
      <x v="12"/>
    </i>
    <i>
      <x v="13"/>
    </i>
    <i>
      <x v="14"/>
    </i>
    <i>
      <x v="15"/>
    </i>
    <i>
      <x v="16"/>
    </i>
    <i>
      <x v="22"/>
    </i>
    <i>
      <x v="23"/>
    </i>
    <i>
      <x v="24"/>
    </i>
    <i>
      <x v="25"/>
    </i>
    <i>
      <x v="26"/>
    </i>
    <i>
      <x v="27"/>
    </i>
    <i>
      <x v="28"/>
    </i>
    <i>
      <x v="30"/>
    </i>
    <i>
      <x v="31"/>
    </i>
    <i>
      <x v="32"/>
    </i>
    <i>
      <x v="33"/>
    </i>
    <i>
      <x v="34"/>
    </i>
    <i>
      <x v="35"/>
    </i>
    <i>
      <x v="36"/>
    </i>
    <i>
      <x v="37"/>
    </i>
    <i>
      <x v="38"/>
    </i>
    <i>
      <x v="39"/>
    </i>
    <i>
      <x v="40"/>
    </i>
    <i>
      <x v="41"/>
    </i>
    <i>
      <x v="42"/>
    </i>
    <i>
      <x v="43"/>
    </i>
    <i>
      <x v="44"/>
    </i>
    <i t="grand">
      <x/>
    </i>
  </rowItems>
  <colFields count="1">
    <field x="9"/>
  </colFields>
  <colItems count="3">
    <i>
      <x/>
    </i>
    <i>
      <x v="1"/>
    </i>
    <i t="grand">
      <x/>
    </i>
  </colItems>
  <dataFields count="1">
    <dataField name="Número de riesgos" fld="8" subtotal="count" baseField="0" baseItem="0"/>
  </dataFields>
  <formats count="59">
    <format dxfId="147">
      <pivotArea type="all" dataOnly="0" outline="0" fieldPosition="0"/>
    </format>
    <format dxfId="146">
      <pivotArea outline="0" collapsedLevelsAreSubtotals="1" fieldPosition="0"/>
    </format>
    <format dxfId="145">
      <pivotArea dataOnly="0" labelOnly="1" grandRow="1" outline="0" fieldPosition="0"/>
    </format>
    <format dxfId="144">
      <pivotArea dataOnly="0" labelOnly="1" outline="0" axis="axisValues" fieldPosition="0"/>
    </format>
    <format dxfId="143">
      <pivotArea type="all" dataOnly="0" outline="0" fieldPosition="0"/>
    </format>
    <format dxfId="142">
      <pivotArea outline="0" collapsedLevelsAreSubtotals="1" fieldPosition="0"/>
    </format>
    <format dxfId="141">
      <pivotArea dataOnly="0" labelOnly="1" grandRow="1" outline="0" fieldPosition="0"/>
    </format>
    <format dxfId="140">
      <pivotArea dataOnly="0" labelOnly="1" outline="0" axis="axisValues" fieldPosition="0"/>
    </format>
    <format dxfId="139">
      <pivotArea dataOnly="0" labelOnly="1" outline="0" axis="axisValues" fieldPosition="0"/>
    </format>
    <format dxfId="138">
      <pivotArea outline="0" collapsedLevelsAreSubtotals="1" fieldPosition="0">
        <references count="1">
          <reference field="9" count="1" selected="0">
            <x v="2"/>
          </reference>
        </references>
      </pivotArea>
    </format>
    <format dxfId="137">
      <pivotArea dataOnly="0" labelOnly="1" fieldPosition="0">
        <references count="1">
          <reference field="9" count="1">
            <x v="2"/>
          </reference>
        </references>
      </pivotArea>
    </format>
    <format dxfId="136">
      <pivotArea dataOnly="0" outline="0" fieldPosition="0">
        <references count="1">
          <reference field="9" count="1">
            <x v="1"/>
          </reference>
        </references>
      </pivotArea>
    </format>
    <format dxfId="135">
      <pivotArea type="origin" dataOnly="0" labelOnly="1" outline="0" fieldPosition="0"/>
    </format>
    <format dxfId="134">
      <pivotArea field="9" type="button" dataOnly="0" labelOnly="1" outline="0" axis="axisCol" fieldPosition="0"/>
    </format>
    <format dxfId="133">
      <pivotArea type="topRight" dataOnly="0" labelOnly="1" outline="0" fieldPosition="0"/>
    </format>
    <format dxfId="132">
      <pivotArea dataOnly="0" labelOnly="1" fieldPosition="0">
        <references count="1">
          <reference field="9" count="1">
            <x v="0"/>
          </reference>
        </references>
      </pivotArea>
    </format>
    <format dxfId="131">
      <pivotArea type="origin" dataOnly="0" labelOnly="1" outline="0" fieldPosition="0"/>
    </format>
    <format dxfId="130">
      <pivotArea field="9" type="button" dataOnly="0" labelOnly="1" outline="0" axis="axisCol" fieldPosition="0"/>
    </format>
    <format dxfId="129">
      <pivotArea type="topRight" dataOnly="0" labelOnly="1" outline="0" fieldPosition="0"/>
    </format>
    <format dxfId="128">
      <pivotArea dataOnly="0" labelOnly="1" fieldPosition="0">
        <references count="1">
          <reference field="9" count="0"/>
        </references>
      </pivotArea>
    </format>
    <format dxfId="127">
      <pivotArea dataOnly="0" labelOnly="1" grandCol="1" outline="0" fieldPosition="0"/>
    </format>
    <format dxfId="126">
      <pivotArea type="origin" dataOnly="0" labelOnly="1" outline="0" fieldPosition="0"/>
    </format>
    <format dxfId="125">
      <pivotArea grandRow="1" outline="0" collapsedLevelsAreSubtotals="1" fieldPosition="0"/>
    </format>
    <format dxfId="124">
      <pivotArea dataOnly="0" labelOnly="1" fieldPosition="0">
        <references count="1">
          <reference field="9" count="0"/>
        </references>
      </pivotArea>
    </format>
    <format dxfId="123">
      <pivotArea dataOnly="0" labelOnly="1" grandCol="1" outline="0" fieldPosition="0"/>
    </format>
    <format dxfId="122">
      <pivotArea type="origin" dataOnly="0" labelOnly="1" outline="0" fieldPosition="0"/>
    </format>
    <format dxfId="121">
      <pivotArea field="9" type="button" dataOnly="0" labelOnly="1" outline="0" axis="axisCol" fieldPosition="0"/>
    </format>
    <format dxfId="120">
      <pivotArea type="topRight" dataOnly="0" labelOnly="1" outline="0" fieldPosition="0"/>
    </format>
    <format dxfId="119">
      <pivotArea dataOnly="0" labelOnly="1" fieldPosition="0">
        <references count="1">
          <reference field="9" count="0"/>
        </references>
      </pivotArea>
    </format>
    <format dxfId="118">
      <pivotArea dataOnly="0" labelOnly="1" grandCol="1" outline="0" fieldPosition="0"/>
    </format>
    <format dxfId="117">
      <pivotArea grandRow="1" outline="0" collapsedLevelsAreSubtotals="1" fieldPosition="0"/>
    </format>
    <format dxfId="116">
      <pivotArea dataOnly="0" labelOnly="1" grandRow="1" outline="0" fieldPosition="0"/>
    </format>
    <format dxfId="115">
      <pivotArea type="all" dataOnly="0" outline="0" fieldPosition="0"/>
    </format>
    <format dxfId="114">
      <pivotArea outline="0" collapsedLevelsAreSubtotals="1" fieldPosition="0"/>
    </format>
    <format dxfId="113">
      <pivotArea type="origin" dataOnly="0" labelOnly="1" outline="0" fieldPosition="0"/>
    </format>
    <format dxfId="112">
      <pivotArea field="9" type="button" dataOnly="0" labelOnly="1" outline="0" axis="axisCol" fieldPosition="0"/>
    </format>
    <format dxfId="111">
      <pivotArea type="topRight" dataOnly="0" labelOnly="1" outline="0" fieldPosition="0"/>
    </format>
    <format dxfId="110">
      <pivotArea field="11" type="button" dataOnly="0" labelOnly="1" outline="0" axis="axisRow" fieldPosition="0"/>
    </format>
    <format dxfId="109">
      <pivotArea dataOnly="0" labelOnly="1" fieldPosition="0">
        <references count="1">
          <reference field="11" count="0"/>
        </references>
      </pivotArea>
    </format>
    <format dxfId="108">
      <pivotArea dataOnly="0" labelOnly="1" grandRow="1" outline="0" fieldPosition="0"/>
    </format>
    <format dxfId="107">
      <pivotArea dataOnly="0" labelOnly="1" fieldPosition="0">
        <references count="1">
          <reference field="9" count="0"/>
        </references>
      </pivotArea>
    </format>
    <format dxfId="106">
      <pivotArea dataOnly="0" labelOnly="1" grandCol="1" outline="0" fieldPosition="0"/>
    </format>
    <format dxfId="105">
      <pivotArea collapsedLevelsAreSubtotals="1" fieldPosition="0">
        <references count="1">
          <reference field="11" count="17">
            <x v="1"/>
            <x v="2"/>
            <x v="3"/>
            <x v="4"/>
            <x v="5"/>
            <x v="6"/>
            <x v="7"/>
            <x v="8"/>
            <x v="9"/>
            <x v="10"/>
            <x v="11"/>
            <x v="12"/>
            <x v="13"/>
            <x v="14"/>
            <x v="15"/>
            <x v="16"/>
            <x v="17"/>
          </reference>
        </references>
      </pivotArea>
    </format>
    <format dxfId="104">
      <pivotArea dataOnly="0" labelOnly="1" fieldPosition="0">
        <references count="1">
          <reference field="11" count="17">
            <x v="1"/>
            <x v="2"/>
            <x v="3"/>
            <x v="4"/>
            <x v="5"/>
            <x v="6"/>
            <x v="7"/>
            <x v="8"/>
            <x v="9"/>
            <x v="10"/>
            <x v="11"/>
            <x v="12"/>
            <x v="13"/>
            <x v="14"/>
            <x v="15"/>
            <x v="16"/>
            <x v="17"/>
          </reference>
        </references>
      </pivotArea>
    </format>
    <format dxfId="103">
      <pivotArea grandRow="1" outline="0" collapsedLevelsAreSubtotals="1" fieldPosition="0"/>
    </format>
    <format dxfId="102">
      <pivotArea dataOnly="0" labelOnly="1" grandRow="1" outline="0" fieldPosition="0"/>
    </format>
    <format dxfId="101">
      <pivotArea field="11" type="button" dataOnly="0" labelOnly="1" outline="0" axis="axisRow" fieldPosition="0"/>
    </format>
    <format dxfId="100">
      <pivotArea dataOnly="0" labelOnly="1" fieldPosition="0">
        <references count="1">
          <reference field="9" count="0"/>
        </references>
      </pivotArea>
    </format>
    <format dxfId="99">
      <pivotArea dataOnly="0" labelOnly="1" grandCol="1" outline="0" fieldPosition="0"/>
    </format>
    <format dxfId="98">
      <pivotArea field="9" type="button" dataOnly="0" labelOnly="1" outline="0" axis="axisCol" fieldPosition="0"/>
    </format>
    <format dxfId="97">
      <pivotArea collapsedLevelsAreSubtotals="1" fieldPosition="0">
        <references count="1">
          <reference field="11" count="0"/>
        </references>
      </pivotArea>
    </format>
    <format dxfId="96">
      <pivotArea field="11" type="button" dataOnly="0" labelOnly="1" outline="0" axis="axisRow" fieldPosition="0"/>
    </format>
    <format dxfId="95">
      <pivotArea field="11" type="button" dataOnly="0" labelOnly="1" outline="0" axis="axisRow" fieldPosition="0"/>
    </format>
    <format dxfId="94">
      <pivotArea collapsedLevelsAreSubtotals="1" fieldPosition="0">
        <references count="1">
          <reference field="11" count="0"/>
        </references>
      </pivotArea>
    </format>
    <format dxfId="93">
      <pivotArea dataOnly="0" labelOnly="1" fieldPosition="0">
        <references count="1">
          <reference field="11" count="0"/>
        </references>
      </pivotArea>
    </format>
    <format dxfId="92">
      <pivotArea collapsedLevelsAreSubtotals="1" fieldPosition="0">
        <references count="1">
          <reference field="11" count="15">
            <x v="16"/>
            <x v="18"/>
            <x v="19"/>
            <x v="20"/>
            <x v="21"/>
            <x v="22"/>
            <x v="23"/>
            <x v="24"/>
            <x v="25"/>
            <x v="26"/>
            <x v="27"/>
            <x v="28"/>
            <x v="29"/>
            <x v="30"/>
            <x v="31"/>
          </reference>
        </references>
      </pivotArea>
    </format>
    <format dxfId="91">
      <pivotArea dataOnly="0" labelOnly="1" fieldPosition="0">
        <references count="1">
          <reference field="11" count="15">
            <x v="16"/>
            <x v="18"/>
            <x v="19"/>
            <x v="20"/>
            <x v="21"/>
            <x v="22"/>
            <x v="23"/>
            <x v="24"/>
            <x v="25"/>
            <x v="26"/>
            <x v="27"/>
            <x v="28"/>
            <x v="29"/>
            <x v="30"/>
            <x v="31"/>
          </reference>
        </references>
      </pivotArea>
    </format>
    <format dxfId="90">
      <pivotArea collapsedLevelsAreSubtotals="1" fieldPosition="0">
        <references count="1">
          <reference field="11" count="14">
            <x v="18"/>
            <x v="19"/>
            <x v="20"/>
            <x v="21"/>
            <x v="22"/>
            <x v="23"/>
            <x v="24"/>
            <x v="25"/>
            <x v="26"/>
            <x v="27"/>
            <x v="28"/>
            <x v="29"/>
            <x v="30"/>
            <x v="31"/>
          </reference>
        </references>
      </pivotArea>
    </format>
    <format dxfId="89">
      <pivotArea dataOnly="0" labelOnly="1" fieldPosition="0">
        <references count="1">
          <reference field="11" count="14">
            <x v="18"/>
            <x v="19"/>
            <x v="20"/>
            <x v="21"/>
            <x v="22"/>
            <x v="23"/>
            <x v="24"/>
            <x v="25"/>
            <x v="26"/>
            <x v="27"/>
            <x v="28"/>
            <x v="29"/>
            <x v="30"/>
            <x v="31"/>
          </reference>
        </references>
      </pivotArea>
    </format>
  </formats>
  <chartFormats count="6">
    <chartFormat chart="0" format="2" series="1">
      <pivotArea type="data" outline="0" fieldPosition="0">
        <references count="1">
          <reference field="4294967294" count="1" selected="0">
            <x v="0"/>
          </reference>
        </references>
      </pivotArea>
    </chartFormat>
    <chartFormat chart="2" format="4" series="1">
      <pivotArea type="data" outline="0" fieldPosition="0">
        <references count="1">
          <reference field="4294967294" count="1" selected="0">
            <x v="0"/>
          </reference>
        </references>
      </pivotArea>
    </chartFormat>
    <chartFormat chart="3" format="0" series="1">
      <pivotArea type="data" outline="0" fieldPosition="0">
        <references count="2">
          <reference field="4294967294" count="1" selected="0">
            <x v="0"/>
          </reference>
          <reference field="9" count="1" selected="0">
            <x v="0"/>
          </reference>
        </references>
      </pivotArea>
    </chartFormat>
    <chartFormat chart="3" format="1" series="1">
      <pivotArea type="data" outline="0" fieldPosition="0">
        <references count="2">
          <reference field="4294967294" count="1" selected="0">
            <x v="0"/>
          </reference>
          <reference field="9" count="1" selected="0">
            <x v="1"/>
          </reference>
        </references>
      </pivotArea>
    </chartFormat>
    <chartFormat chart="3" format="2" series="1">
      <pivotArea type="data" outline="0" fieldPosition="0">
        <references count="2">
          <reference field="4294967294" count="1" selected="0">
            <x v="0"/>
          </reference>
          <reference field="9" count="1" selected="0">
            <x v="2"/>
          </reference>
        </references>
      </pivotArea>
    </chartFormat>
    <chartFormat chart="3" format="3">
      <pivotArea type="data" outline="0" fieldPosition="0">
        <references count="3">
          <reference field="4294967294" count="1" selected="0">
            <x v="0"/>
          </reference>
          <reference field="9" count="1" selected="0">
            <x v="2"/>
          </reference>
          <reference field="11" count="1" selected="0">
            <x v="1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J25"/>
  <sheetViews>
    <sheetView topLeftCell="A20" workbookViewId="0">
      <selection activeCell="C20" sqref="C20"/>
    </sheetView>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36" width="19" style="1" customWidth="1"/>
    <col min="37" max="16384" width="11.42578125" style="1"/>
  </cols>
  <sheetData>
    <row r="1" spans="1:36" ht="38.25" x14ac:dyDescent="0.25">
      <c r="A1" s="4" t="s">
        <v>0</v>
      </c>
      <c r="B1" s="4" t="s">
        <v>1</v>
      </c>
      <c r="C1" s="5" t="s">
        <v>2</v>
      </c>
      <c r="D1" s="5" t="s">
        <v>3</v>
      </c>
      <c r="E1" s="5" t="s">
        <v>4</v>
      </c>
      <c r="F1" s="6" t="s">
        <v>5</v>
      </c>
      <c r="G1" s="6" t="s">
        <v>6</v>
      </c>
      <c r="H1" s="7" t="s">
        <v>7</v>
      </c>
      <c r="I1" s="7" t="s">
        <v>8</v>
      </c>
      <c r="J1" s="8" t="s">
        <v>9</v>
      </c>
      <c r="K1" s="8" t="s">
        <v>10</v>
      </c>
      <c r="L1" s="8" t="s">
        <v>11</v>
      </c>
      <c r="M1" s="9" t="s">
        <v>12</v>
      </c>
      <c r="N1" s="9" t="s">
        <v>13</v>
      </c>
      <c r="O1" s="10" t="s">
        <v>14</v>
      </c>
      <c r="P1" s="6" t="s">
        <v>15</v>
      </c>
      <c r="Q1" s="11" t="s">
        <v>16</v>
      </c>
      <c r="R1" s="11" t="s">
        <v>17</v>
      </c>
      <c r="S1" s="5" t="s">
        <v>18</v>
      </c>
      <c r="T1" s="12" t="s">
        <v>19</v>
      </c>
      <c r="U1" s="12" t="s">
        <v>20</v>
      </c>
      <c r="V1" s="5" t="s">
        <v>21</v>
      </c>
      <c r="W1" s="12" t="s">
        <v>22</v>
      </c>
      <c r="X1" s="8" t="s">
        <v>23</v>
      </c>
      <c r="Y1" s="8" t="s">
        <v>24</v>
      </c>
      <c r="Z1" s="8" t="s">
        <v>25</v>
      </c>
      <c r="AA1" s="13" t="s">
        <v>26</v>
      </c>
      <c r="AB1" s="8" t="s">
        <v>27</v>
      </c>
      <c r="AC1" s="8" t="s">
        <v>28</v>
      </c>
      <c r="AD1" s="14" t="s">
        <v>29</v>
      </c>
      <c r="AE1" s="15" t="s">
        <v>30</v>
      </c>
      <c r="AF1" s="15" t="s">
        <v>31</v>
      </c>
      <c r="AG1" s="5" t="s">
        <v>32</v>
      </c>
      <c r="AH1" s="47" t="s">
        <v>33</v>
      </c>
      <c r="AI1" s="47" t="s">
        <v>34</v>
      </c>
      <c r="AJ1" s="149" t="s">
        <v>35</v>
      </c>
    </row>
    <row r="2" spans="1:36" ht="90" x14ac:dyDescent="0.25">
      <c r="A2" s="16">
        <v>1</v>
      </c>
      <c r="B2" s="16" t="s">
        <v>36</v>
      </c>
      <c r="C2" s="17" t="s">
        <v>37</v>
      </c>
      <c r="D2" s="18" t="s">
        <v>38</v>
      </c>
      <c r="E2" s="19" t="s">
        <v>39</v>
      </c>
      <c r="F2" s="20" t="s">
        <v>40</v>
      </c>
      <c r="G2" s="21" t="s">
        <v>41</v>
      </c>
      <c r="H2" s="22" t="s">
        <v>42</v>
      </c>
      <c r="I2" s="23" t="s">
        <v>43</v>
      </c>
      <c r="J2" s="24" t="s">
        <v>44</v>
      </c>
      <c r="K2" s="18" t="s">
        <v>45</v>
      </c>
      <c r="L2" s="18" t="s">
        <v>46</v>
      </c>
      <c r="M2" s="22" t="s">
        <v>47</v>
      </c>
      <c r="N2" s="25" t="s">
        <v>48</v>
      </c>
      <c r="O2" s="18" t="e">
        <f>IF(#REF!="","",#REF!)</f>
        <v>#REF!</v>
      </c>
      <c r="P2" s="18" t="e">
        <f>IF(#REF!="","",#REF!)</f>
        <v>#REF!</v>
      </c>
      <c r="Q2" s="26" t="s">
        <v>49</v>
      </c>
      <c r="R2" s="26" t="s">
        <v>50</v>
      </c>
      <c r="S2" s="18" t="s">
        <v>51</v>
      </c>
      <c r="T2" s="26" t="s">
        <v>52</v>
      </c>
      <c r="U2" s="26" t="s">
        <v>53</v>
      </c>
      <c r="V2" s="18" t="s">
        <v>54</v>
      </c>
      <c r="W2" s="27" t="s">
        <v>55</v>
      </c>
      <c r="X2" s="18" t="s">
        <v>56</v>
      </c>
      <c r="Y2" s="28" t="s">
        <v>57</v>
      </c>
      <c r="Z2" s="18" t="s">
        <v>58</v>
      </c>
      <c r="AA2" s="28" t="s">
        <v>59</v>
      </c>
      <c r="AB2" s="18" t="s">
        <v>60</v>
      </c>
      <c r="AC2" s="18" t="s">
        <v>61</v>
      </c>
      <c r="AD2" s="29" t="s">
        <v>62</v>
      </c>
      <c r="AE2" s="22" t="s">
        <v>63</v>
      </c>
      <c r="AF2" s="22" t="s">
        <v>63</v>
      </c>
      <c r="AG2" s="17" t="s">
        <v>855</v>
      </c>
      <c r="AH2" s="48" t="e">
        <f>IF(#REF!="","",#REF!)</f>
        <v>#REF!</v>
      </c>
      <c r="AI2" s="57">
        <v>43585</v>
      </c>
      <c r="AJ2" s="48" t="s">
        <v>852</v>
      </c>
    </row>
    <row r="3" spans="1:36" ht="75" x14ac:dyDescent="0.25">
      <c r="A3" s="16">
        <v>2</v>
      </c>
      <c r="B3" s="16" t="s">
        <v>64</v>
      </c>
      <c r="C3" s="17" t="s">
        <v>65</v>
      </c>
      <c r="D3" s="18" t="s">
        <v>66</v>
      </c>
      <c r="E3" s="19" t="s">
        <v>39</v>
      </c>
      <c r="F3" s="20" t="s">
        <v>67</v>
      </c>
      <c r="G3" s="21" t="s">
        <v>68</v>
      </c>
      <c r="H3" s="22" t="s">
        <v>69</v>
      </c>
      <c r="I3" s="23" t="s">
        <v>70</v>
      </c>
      <c r="J3" s="30" t="s">
        <v>71</v>
      </c>
      <c r="K3" s="18" t="s">
        <v>72</v>
      </c>
      <c r="L3" s="18" t="s">
        <v>73</v>
      </c>
      <c r="M3" s="22" t="s">
        <v>74</v>
      </c>
      <c r="N3" s="25" t="s">
        <v>75</v>
      </c>
      <c r="O3" s="18" t="e">
        <f>IF(#REF!="","",#REF!)</f>
        <v>#REF!</v>
      </c>
      <c r="P3" s="18" t="e">
        <f>IF(#REF!="","",#REF!)</f>
        <v>#REF!</v>
      </c>
      <c r="Q3" s="26" t="s">
        <v>76</v>
      </c>
      <c r="R3" s="26" t="s">
        <v>77</v>
      </c>
      <c r="T3" s="26" t="s">
        <v>78</v>
      </c>
      <c r="U3" s="26" t="s">
        <v>79</v>
      </c>
      <c r="V3" s="18" t="s">
        <v>80</v>
      </c>
      <c r="W3" s="31" t="s">
        <v>81</v>
      </c>
      <c r="X3" s="18" t="s">
        <v>82</v>
      </c>
      <c r="Y3" s="28" t="s">
        <v>82</v>
      </c>
      <c r="Z3" s="18" t="s">
        <v>83</v>
      </c>
      <c r="AA3" s="28" t="s">
        <v>84</v>
      </c>
      <c r="AB3" s="18" t="s">
        <v>85</v>
      </c>
      <c r="AC3" s="18" t="s">
        <v>85</v>
      </c>
      <c r="AD3" s="32" t="s">
        <v>86</v>
      </c>
      <c r="AE3" s="22" t="s">
        <v>87</v>
      </c>
      <c r="AF3" s="22" t="s">
        <v>88</v>
      </c>
      <c r="AG3" s="17" t="s">
        <v>856</v>
      </c>
      <c r="AH3" s="48" t="e">
        <f>IF(#REF!="","",#REF!)</f>
        <v>#REF!</v>
      </c>
      <c r="AI3" s="57">
        <v>43708</v>
      </c>
      <c r="AJ3" s="48" t="s">
        <v>859</v>
      </c>
    </row>
    <row r="4" spans="1:36" ht="120" x14ac:dyDescent="0.25">
      <c r="B4" s="33"/>
      <c r="C4" s="17" t="s">
        <v>89</v>
      </c>
      <c r="D4" s="18" t="s">
        <v>90</v>
      </c>
      <c r="E4" s="19" t="s">
        <v>91</v>
      </c>
      <c r="F4" s="34" t="s">
        <v>92</v>
      </c>
      <c r="G4" s="21" t="s">
        <v>93</v>
      </c>
      <c r="H4" s="22" t="s">
        <v>94</v>
      </c>
      <c r="I4" s="23" t="s">
        <v>95</v>
      </c>
      <c r="J4" s="30" t="s">
        <v>96</v>
      </c>
      <c r="K4" s="18" t="s">
        <v>97</v>
      </c>
      <c r="L4" s="18" t="s">
        <v>98</v>
      </c>
      <c r="M4" s="22" t="s">
        <v>2</v>
      </c>
      <c r="N4" s="25" t="s">
        <v>99</v>
      </c>
      <c r="O4" s="18" t="e">
        <f>IF(#REF!="","",#REF!)</f>
        <v>#REF!</v>
      </c>
      <c r="P4" s="18" t="e">
        <f>IF(#REF!="","",#REF!)</f>
        <v>#REF!</v>
      </c>
      <c r="Q4" s="26" t="s">
        <v>100</v>
      </c>
      <c r="R4" s="26" t="s">
        <v>101</v>
      </c>
      <c r="T4" s="26" t="s">
        <v>102</v>
      </c>
      <c r="U4" s="26" t="s">
        <v>103</v>
      </c>
      <c r="W4" s="35" t="s">
        <v>104</v>
      </c>
      <c r="Z4" s="18" t="s">
        <v>105</v>
      </c>
      <c r="AA4" s="28" t="s">
        <v>106</v>
      </c>
      <c r="AB4" s="18" t="s">
        <v>107</v>
      </c>
      <c r="AC4" s="18" t="s">
        <v>108</v>
      </c>
      <c r="AD4" s="36" t="s">
        <v>109</v>
      </c>
      <c r="AF4" s="22" t="s">
        <v>87</v>
      </c>
      <c r="AG4" s="17" t="s">
        <v>857</v>
      </c>
      <c r="AH4" s="48" t="e">
        <f>IF(#REF!="","",#REF!)</f>
        <v>#REF!</v>
      </c>
      <c r="AI4" s="57">
        <v>43830</v>
      </c>
      <c r="AJ4" s="48" t="s">
        <v>851</v>
      </c>
    </row>
    <row r="5" spans="1:36" ht="75" x14ac:dyDescent="0.25">
      <c r="B5" s="37"/>
      <c r="C5" s="17" t="s">
        <v>111</v>
      </c>
      <c r="D5" s="18" t="s">
        <v>112</v>
      </c>
      <c r="E5" s="19" t="s">
        <v>113</v>
      </c>
      <c r="F5" s="34" t="s">
        <v>114</v>
      </c>
      <c r="G5" s="21" t="s">
        <v>115</v>
      </c>
      <c r="H5" s="22" t="s">
        <v>116</v>
      </c>
      <c r="I5" s="23" t="s">
        <v>91</v>
      </c>
      <c r="J5" s="24" t="s">
        <v>117</v>
      </c>
      <c r="K5" s="18" t="s">
        <v>118</v>
      </c>
      <c r="L5" s="18" t="s">
        <v>119</v>
      </c>
      <c r="M5" s="22" t="s">
        <v>95</v>
      </c>
      <c r="N5" s="25" t="s">
        <v>120</v>
      </c>
      <c r="O5" s="18" t="e">
        <f>IF(#REF!="","",#REF!)</f>
        <v>#REF!</v>
      </c>
      <c r="P5" s="18" t="e">
        <f>IF(#REF!="","",#REF!)</f>
        <v>#REF!</v>
      </c>
      <c r="Q5" s="26" t="s">
        <v>121</v>
      </c>
      <c r="R5" s="26" t="s">
        <v>122</v>
      </c>
      <c r="T5" s="26" t="s">
        <v>123</v>
      </c>
      <c r="U5" s="26" t="s">
        <v>124</v>
      </c>
      <c r="W5" s="38" t="s">
        <v>125</v>
      </c>
      <c r="AB5" s="18" t="s">
        <v>126</v>
      </c>
      <c r="AC5" s="18" t="s">
        <v>127</v>
      </c>
      <c r="AG5" s="17" t="s">
        <v>128</v>
      </c>
      <c r="AH5" s="48" t="e">
        <f>IF(#REF!="","",#REF!)</f>
        <v>#REF!</v>
      </c>
      <c r="AI5" s="58"/>
      <c r="AJ5" s="48" t="s">
        <v>129</v>
      </c>
    </row>
    <row r="6" spans="1:36" ht="60" x14ac:dyDescent="0.25">
      <c r="B6" s="37"/>
      <c r="C6" s="17" t="s">
        <v>130</v>
      </c>
      <c r="D6" s="18" t="s">
        <v>131</v>
      </c>
      <c r="E6" s="18" t="s">
        <v>132</v>
      </c>
      <c r="F6" s="34" t="s">
        <v>133</v>
      </c>
      <c r="G6" s="21" t="s">
        <v>134</v>
      </c>
      <c r="H6" s="22" t="s">
        <v>135</v>
      </c>
      <c r="I6" s="23" t="s">
        <v>136</v>
      </c>
      <c r="J6" s="30" t="s">
        <v>137</v>
      </c>
      <c r="K6" s="18" t="s">
        <v>138</v>
      </c>
      <c r="L6" s="18" t="s">
        <v>139</v>
      </c>
      <c r="M6" s="22" t="s">
        <v>140</v>
      </c>
      <c r="N6" s="25" t="s">
        <v>141</v>
      </c>
      <c r="O6" s="18" t="e">
        <f>IF(#REF!="","",#REF!)</f>
        <v>#REF!</v>
      </c>
      <c r="P6" s="18" t="e">
        <f>IF(#REF!="","",#REF!)</f>
        <v>#REF!</v>
      </c>
      <c r="Q6" s="26" t="s">
        <v>142</v>
      </c>
      <c r="R6" s="26" t="s">
        <v>143</v>
      </c>
      <c r="T6" s="26" t="s">
        <v>144</v>
      </c>
      <c r="U6" s="26" t="s">
        <v>145</v>
      </c>
      <c r="AG6" s="17" t="s">
        <v>146</v>
      </c>
      <c r="AH6" s="48" t="e">
        <f>IF(#REF!="","",#REF!)</f>
        <v>#REF!</v>
      </c>
      <c r="AI6" s="59"/>
      <c r="AJ6" s="48" t="s">
        <v>147</v>
      </c>
    </row>
    <row r="7" spans="1:36" ht="90" x14ac:dyDescent="0.25">
      <c r="B7" s="37"/>
      <c r="C7" s="17" t="s">
        <v>148</v>
      </c>
      <c r="D7" s="18" t="s">
        <v>149</v>
      </c>
      <c r="E7" s="18" t="s">
        <v>91</v>
      </c>
      <c r="F7" s="34" t="s">
        <v>150</v>
      </c>
      <c r="G7" s="21" t="s">
        <v>151</v>
      </c>
      <c r="H7" s="22" t="s">
        <v>152</v>
      </c>
      <c r="I7" s="23" t="s">
        <v>153</v>
      </c>
      <c r="J7" s="30" t="s">
        <v>154</v>
      </c>
      <c r="K7" s="18" t="s">
        <v>155</v>
      </c>
      <c r="L7" s="18" t="s">
        <v>156</v>
      </c>
      <c r="M7" s="22" t="s">
        <v>157</v>
      </c>
      <c r="N7" s="25" t="s">
        <v>158</v>
      </c>
      <c r="O7" s="18" t="e">
        <f>IF(#REF!="","",#REF!)</f>
        <v>#REF!</v>
      </c>
      <c r="P7" s="18" t="e">
        <f>IF(#REF!="","",#REF!)</f>
        <v>#REF!</v>
      </c>
      <c r="AG7" s="17" t="s">
        <v>159</v>
      </c>
      <c r="AH7" s="48" t="e">
        <f>IF(#REF!="","",#REF!)</f>
        <v>#REF!</v>
      </c>
      <c r="AI7" s="60"/>
      <c r="AJ7" s="48" t="s">
        <v>160</v>
      </c>
    </row>
    <row r="8" spans="1:36" ht="90" x14ac:dyDescent="0.25">
      <c r="B8" s="37"/>
      <c r="C8" s="17" t="s">
        <v>161</v>
      </c>
      <c r="D8" s="18" t="s">
        <v>162</v>
      </c>
      <c r="E8" s="18" t="s">
        <v>39</v>
      </c>
      <c r="F8" s="34" t="s">
        <v>163</v>
      </c>
      <c r="H8" s="22" t="s">
        <v>164</v>
      </c>
      <c r="I8" s="39"/>
      <c r="J8" s="30" t="s">
        <v>165</v>
      </c>
      <c r="K8" s="40" t="s">
        <v>166</v>
      </c>
      <c r="L8" s="18" t="s">
        <v>167</v>
      </c>
      <c r="M8" s="22" t="s">
        <v>168</v>
      </c>
      <c r="N8" s="23" t="s">
        <v>169</v>
      </c>
      <c r="O8" s="18" t="e">
        <f>IF(#REF!="","",#REF!)</f>
        <v>#REF!</v>
      </c>
      <c r="P8" s="18" t="e">
        <f>IF(#REF!="","",#REF!)</f>
        <v>#REF!</v>
      </c>
      <c r="AG8" s="17" t="s">
        <v>170</v>
      </c>
      <c r="AH8" s="48" t="e">
        <f>IF(#REF!="","",#REF!)</f>
        <v>#REF!</v>
      </c>
      <c r="AJ8" s="48" t="s">
        <v>171</v>
      </c>
    </row>
    <row r="9" spans="1:36" ht="90" x14ac:dyDescent="0.25">
      <c r="B9" s="37"/>
      <c r="C9" s="17" t="s">
        <v>172</v>
      </c>
      <c r="D9" s="18" t="s">
        <v>173</v>
      </c>
      <c r="E9" s="18" t="s">
        <v>91</v>
      </c>
      <c r="F9" s="34" t="s">
        <v>174</v>
      </c>
      <c r="H9" s="22" t="s">
        <v>175</v>
      </c>
      <c r="I9" s="41"/>
      <c r="J9" s="42" t="s">
        <v>176</v>
      </c>
      <c r="L9" s="18" t="s">
        <v>177</v>
      </c>
      <c r="O9" s="18" t="e">
        <f>IF(#REF!="","",#REF!)</f>
        <v>#REF!</v>
      </c>
      <c r="P9" s="18" t="e">
        <f>IF(#REF!="","",#REF!)</f>
        <v>#REF!</v>
      </c>
      <c r="AG9" s="17" t="s">
        <v>178</v>
      </c>
      <c r="AH9" s="48" t="e">
        <f>IF(#REF!="","",#REF!)</f>
        <v>#REF!</v>
      </c>
      <c r="AJ9" s="48" t="s">
        <v>179</v>
      </c>
    </row>
    <row r="10" spans="1:36" ht="75" x14ac:dyDescent="0.25">
      <c r="B10" s="37"/>
      <c r="C10" s="17" t="s">
        <v>180</v>
      </c>
      <c r="D10" s="18" t="s">
        <v>181</v>
      </c>
      <c r="E10" s="18" t="s">
        <v>132</v>
      </c>
      <c r="F10" s="34" t="s">
        <v>182</v>
      </c>
      <c r="H10" s="22" t="s">
        <v>183</v>
      </c>
      <c r="I10" s="43"/>
      <c r="L10" s="18" t="s">
        <v>184</v>
      </c>
      <c r="O10" s="18" t="e">
        <f>IF(#REF!="","",#REF!)</f>
        <v>#REF!</v>
      </c>
      <c r="P10" s="18" t="e">
        <f>IF(#REF!="","",#REF!)</f>
        <v>#REF!</v>
      </c>
      <c r="AG10" s="17" t="s">
        <v>185</v>
      </c>
      <c r="AH10" s="48" t="e">
        <f>IF(#REF!="","",#REF!)</f>
        <v>#REF!</v>
      </c>
      <c r="AJ10" s="48" t="s">
        <v>186</v>
      </c>
    </row>
    <row r="11" spans="1:36" ht="45" x14ac:dyDescent="0.25">
      <c r="B11" s="37"/>
      <c r="C11" s="17" t="s">
        <v>187</v>
      </c>
      <c r="D11" s="18" t="s">
        <v>188</v>
      </c>
      <c r="E11" s="18" t="s">
        <v>39</v>
      </c>
      <c r="L11" s="18" t="s">
        <v>189</v>
      </c>
      <c r="O11" s="18" t="e">
        <f>IF(#REF!="","",#REF!)</f>
        <v>#REF!</v>
      </c>
      <c r="P11" s="18" t="e">
        <f>IF(#REF!="","",#REF!)</f>
        <v>#REF!</v>
      </c>
      <c r="AG11" s="17" t="s">
        <v>190</v>
      </c>
      <c r="AH11" s="48" t="e">
        <f>IF(#REF!="","",#REF!)</f>
        <v>#REF!</v>
      </c>
      <c r="AJ11" s="48" t="s">
        <v>191</v>
      </c>
    </row>
    <row r="12" spans="1:36" ht="90" x14ac:dyDescent="0.25">
      <c r="B12" s="37"/>
      <c r="C12" s="17" t="s">
        <v>192</v>
      </c>
      <c r="D12" s="18" t="s">
        <v>193</v>
      </c>
      <c r="E12" s="18" t="s">
        <v>113</v>
      </c>
      <c r="L12" s="18" t="s">
        <v>194</v>
      </c>
      <c r="AG12" s="17" t="s">
        <v>178</v>
      </c>
      <c r="AH12" s="48" t="e">
        <f>IF(#REF!="","",#REF!)</f>
        <v>#REF!</v>
      </c>
      <c r="AJ12" s="48" t="s">
        <v>179</v>
      </c>
    </row>
    <row r="13" spans="1:36" ht="90" x14ac:dyDescent="0.25">
      <c r="B13" s="37"/>
      <c r="C13" s="17" t="s">
        <v>195</v>
      </c>
      <c r="D13" s="18" t="s">
        <v>196</v>
      </c>
      <c r="E13" s="18" t="s">
        <v>39</v>
      </c>
      <c r="L13" s="18" t="s">
        <v>197</v>
      </c>
      <c r="AG13" s="17" t="s">
        <v>198</v>
      </c>
      <c r="AH13" s="48" t="e">
        <f>IF(#REF!="","",#REF!)</f>
        <v>#REF!</v>
      </c>
      <c r="AJ13" s="48" t="s">
        <v>199</v>
      </c>
    </row>
    <row r="14" spans="1:36" ht="75" x14ac:dyDescent="0.25">
      <c r="B14" s="37"/>
      <c r="C14" s="17" t="s">
        <v>200</v>
      </c>
      <c r="D14" s="18" t="s">
        <v>201</v>
      </c>
      <c r="E14" s="18" t="s">
        <v>39</v>
      </c>
      <c r="L14" s="18" t="s">
        <v>202</v>
      </c>
      <c r="AG14" s="17" t="s">
        <v>203</v>
      </c>
      <c r="AH14" s="48" t="e">
        <f>IF(#REF!="","",#REF!)</f>
        <v>#REF!</v>
      </c>
      <c r="AJ14" s="1" t="s">
        <v>204</v>
      </c>
    </row>
    <row r="15" spans="1:36" ht="60" x14ac:dyDescent="0.25">
      <c r="B15" s="37"/>
      <c r="C15" s="17" t="s">
        <v>205</v>
      </c>
      <c r="D15" s="18" t="s">
        <v>206</v>
      </c>
      <c r="E15" s="18" t="s">
        <v>113</v>
      </c>
      <c r="L15" s="18" t="s">
        <v>207</v>
      </c>
      <c r="AG15" s="17" t="s">
        <v>208</v>
      </c>
      <c r="AH15" s="48" t="e">
        <f>IF(#REF!="","",#REF!)</f>
        <v>#REF!</v>
      </c>
      <c r="AJ15" s="48" t="s">
        <v>209</v>
      </c>
    </row>
    <row r="16" spans="1:36" ht="90" x14ac:dyDescent="0.25">
      <c r="B16" s="37"/>
      <c r="C16" s="17" t="s">
        <v>210</v>
      </c>
      <c r="D16" s="18" t="s">
        <v>211</v>
      </c>
      <c r="E16" s="18" t="s">
        <v>113</v>
      </c>
      <c r="L16" s="18" t="s">
        <v>212</v>
      </c>
      <c r="AG16" s="17" t="s">
        <v>213</v>
      </c>
      <c r="AH16" s="48" t="e">
        <f>IF(#REF!="","",#REF!)</f>
        <v>#REF!</v>
      </c>
      <c r="AJ16" s="48" t="s">
        <v>214</v>
      </c>
    </row>
    <row r="17" spans="2:36" ht="75" x14ac:dyDescent="0.25">
      <c r="B17" s="37"/>
      <c r="C17" s="17" t="s">
        <v>215</v>
      </c>
      <c r="D17" s="18" t="s">
        <v>216</v>
      </c>
      <c r="E17" s="18" t="s">
        <v>113</v>
      </c>
      <c r="L17" s="18" t="s">
        <v>217</v>
      </c>
      <c r="AG17" s="17" t="s">
        <v>208</v>
      </c>
      <c r="AJ17" s="48" t="s">
        <v>209</v>
      </c>
    </row>
    <row r="18" spans="2:36" ht="75" x14ac:dyDescent="0.25">
      <c r="B18" s="37"/>
      <c r="C18" s="17" t="s">
        <v>218</v>
      </c>
      <c r="D18" s="18" t="s">
        <v>219</v>
      </c>
      <c r="E18" s="18" t="s">
        <v>39</v>
      </c>
      <c r="L18" s="40" t="s">
        <v>220</v>
      </c>
      <c r="AG18" s="17" t="s">
        <v>221</v>
      </c>
      <c r="AJ18" s="48" t="s">
        <v>222</v>
      </c>
    </row>
    <row r="19" spans="2:36" ht="75" x14ac:dyDescent="0.25">
      <c r="B19" s="37"/>
      <c r="C19" s="17" t="s">
        <v>223</v>
      </c>
      <c r="D19" s="18" t="s">
        <v>224</v>
      </c>
      <c r="E19" s="18" t="s">
        <v>113</v>
      </c>
      <c r="L19" s="40" t="s">
        <v>225</v>
      </c>
      <c r="AG19" s="17" t="s">
        <v>208</v>
      </c>
      <c r="AJ19" s="48" t="s">
        <v>209</v>
      </c>
    </row>
    <row r="20" spans="2:36" ht="150" x14ac:dyDescent="0.25">
      <c r="B20" s="37"/>
      <c r="C20" s="17" t="s">
        <v>226</v>
      </c>
      <c r="D20" s="18" t="s">
        <v>227</v>
      </c>
      <c r="E20" s="18" t="s">
        <v>91</v>
      </c>
      <c r="AG20" s="17" t="s">
        <v>228</v>
      </c>
      <c r="AJ20" s="48" t="s">
        <v>214</v>
      </c>
    </row>
    <row r="21" spans="2:36" ht="45" x14ac:dyDescent="0.25">
      <c r="B21" s="37"/>
      <c r="C21" s="17" t="s">
        <v>229</v>
      </c>
      <c r="D21" s="18" t="s">
        <v>230</v>
      </c>
      <c r="E21" s="18" t="s">
        <v>113</v>
      </c>
      <c r="AG21" s="17" t="s">
        <v>231</v>
      </c>
      <c r="AJ21" s="48" t="s">
        <v>232</v>
      </c>
    </row>
    <row r="22" spans="2:36" ht="60" x14ac:dyDescent="0.25">
      <c r="B22" s="37"/>
      <c r="C22" s="17" t="s">
        <v>233</v>
      </c>
      <c r="D22" s="18" t="s">
        <v>234</v>
      </c>
      <c r="E22" s="18" t="s">
        <v>113</v>
      </c>
      <c r="AG22" s="17" t="s">
        <v>235</v>
      </c>
      <c r="AJ22" s="48" t="s">
        <v>236</v>
      </c>
    </row>
    <row r="23" spans="2:36" ht="60" x14ac:dyDescent="0.25">
      <c r="B23" s="37"/>
      <c r="C23" s="17" t="s">
        <v>237</v>
      </c>
      <c r="D23" s="18" t="s">
        <v>238</v>
      </c>
      <c r="E23" s="18" t="s">
        <v>39</v>
      </c>
      <c r="AG23" s="17" t="s">
        <v>858</v>
      </c>
      <c r="AJ23" s="48" t="s">
        <v>854</v>
      </c>
    </row>
    <row r="24" spans="2:36" ht="60" x14ac:dyDescent="0.25">
      <c r="C24" s="17" t="s">
        <v>239</v>
      </c>
      <c r="AJ24" s="48" t="s">
        <v>240</v>
      </c>
    </row>
    <row r="25" spans="2:36" ht="30" x14ac:dyDescent="0.25">
      <c r="C25" s="17" t="s">
        <v>241</v>
      </c>
      <c r="AJ25" s="48" t="s">
        <v>160</v>
      </c>
    </row>
  </sheetData>
  <conditionalFormatting sqref="AC16">
    <cfRule type="cellIs" priority="1" operator="equal">
      <formula>$W$4</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8"/>
  <dimension ref="A1:B25"/>
  <sheetViews>
    <sheetView workbookViewId="0">
      <selection activeCell="A2" sqref="A2:A25"/>
    </sheetView>
  </sheetViews>
  <sheetFormatPr baseColWidth="10" defaultColWidth="11.42578125" defaultRowHeight="15" x14ac:dyDescent="0.25"/>
  <cols>
    <col min="1" max="1" width="64" customWidth="1"/>
    <col min="2" max="2" width="72.42578125" customWidth="1"/>
  </cols>
  <sheetData>
    <row r="1" spans="1:2" x14ac:dyDescent="0.25">
      <c r="A1" s="5" t="s">
        <v>2</v>
      </c>
      <c r="B1" s="66" t="s">
        <v>35</v>
      </c>
    </row>
    <row r="2" spans="1:2" x14ac:dyDescent="0.25">
      <c r="A2" s="17" t="s">
        <v>148</v>
      </c>
      <c r="B2" t="s">
        <v>160</v>
      </c>
    </row>
    <row r="3" spans="1:2" x14ac:dyDescent="0.25">
      <c r="A3" s="17" t="s">
        <v>89</v>
      </c>
      <c r="B3" s="206" t="s">
        <v>851</v>
      </c>
    </row>
    <row r="4" spans="1:2" x14ac:dyDescent="0.25">
      <c r="A4" s="17" t="s">
        <v>226</v>
      </c>
      <c r="B4" t="s">
        <v>214</v>
      </c>
    </row>
    <row r="5" spans="1:2" x14ac:dyDescent="0.25">
      <c r="A5" s="17" t="s">
        <v>210</v>
      </c>
      <c r="B5" t="s">
        <v>214</v>
      </c>
    </row>
    <row r="6" spans="1:2" x14ac:dyDescent="0.25">
      <c r="A6" s="17" t="s">
        <v>172</v>
      </c>
      <c r="B6" t="s">
        <v>242</v>
      </c>
    </row>
    <row r="7" spans="1:2" ht="25.5" x14ac:dyDescent="0.25">
      <c r="A7" s="17" t="s">
        <v>192</v>
      </c>
      <c r="B7" t="s">
        <v>242</v>
      </c>
    </row>
    <row r="8" spans="1:2" x14ac:dyDescent="0.25">
      <c r="A8" s="17" t="s">
        <v>218</v>
      </c>
      <c r="B8" t="s">
        <v>222</v>
      </c>
    </row>
    <row r="9" spans="1:2" x14ac:dyDescent="0.25">
      <c r="A9" s="17" t="s">
        <v>187</v>
      </c>
      <c r="B9" t="s">
        <v>191</v>
      </c>
    </row>
    <row r="10" spans="1:2" x14ac:dyDescent="0.25">
      <c r="A10" s="17" t="s">
        <v>161</v>
      </c>
      <c r="B10" t="s">
        <v>171</v>
      </c>
    </row>
    <row r="11" spans="1:2" ht="25.5" x14ac:dyDescent="0.25">
      <c r="A11" s="17" t="s">
        <v>195</v>
      </c>
      <c r="B11" t="s">
        <v>199</v>
      </c>
    </row>
    <row r="12" spans="1:2" x14ac:dyDescent="0.25">
      <c r="A12" s="17" t="s">
        <v>237</v>
      </c>
      <c r="B12" s="206" t="s">
        <v>854</v>
      </c>
    </row>
    <row r="13" spans="1:2" ht="30" x14ac:dyDescent="0.25">
      <c r="A13" s="17" t="s">
        <v>37</v>
      </c>
      <c r="B13" s="207" t="s">
        <v>852</v>
      </c>
    </row>
    <row r="14" spans="1:2" ht="38.25" x14ac:dyDescent="0.25">
      <c r="A14" s="17" t="s">
        <v>65</v>
      </c>
      <c r="B14" s="208" t="s">
        <v>853</v>
      </c>
    </row>
    <row r="15" spans="1:2" x14ac:dyDescent="0.25">
      <c r="A15" s="17" t="s">
        <v>200</v>
      </c>
      <c r="B15" t="s">
        <v>243</v>
      </c>
    </row>
    <row r="16" spans="1:2" x14ac:dyDescent="0.25">
      <c r="A16" s="17" t="s">
        <v>111</v>
      </c>
      <c r="B16" t="s">
        <v>129</v>
      </c>
    </row>
    <row r="17" spans="1:2" x14ac:dyDescent="0.25">
      <c r="A17" s="17" t="s">
        <v>229</v>
      </c>
      <c r="B17" t="s">
        <v>232</v>
      </c>
    </row>
    <row r="18" spans="1:2" x14ac:dyDescent="0.25">
      <c r="A18" s="17" t="s">
        <v>205</v>
      </c>
      <c r="B18" t="s">
        <v>209</v>
      </c>
    </row>
    <row r="19" spans="1:2" x14ac:dyDescent="0.25">
      <c r="A19" s="17" t="s">
        <v>223</v>
      </c>
      <c r="B19" t="s">
        <v>209</v>
      </c>
    </row>
    <row r="20" spans="1:2" x14ac:dyDescent="0.25">
      <c r="A20" s="17" t="s">
        <v>215</v>
      </c>
      <c r="B20" t="s">
        <v>209</v>
      </c>
    </row>
    <row r="21" spans="1:2" x14ac:dyDescent="0.25">
      <c r="A21" s="17" t="s">
        <v>233</v>
      </c>
      <c r="B21" t="s">
        <v>244</v>
      </c>
    </row>
    <row r="22" spans="1:2" x14ac:dyDescent="0.25">
      <c r="A22" s="17" t="s">
        <v>180</v>
      </c>
      <c r="B22" t="s">
        <v>245</v>
      </c>
    </row>
    <row r="23" spans="1:2" x14ac:dyDescent="0.25">
      <c r="A23" s="17" t="s">
        <v>130</v>
      </c>
      <c r="B23" t="s">
        <v>246</v>
      </c>
    </row>
    <row r="24" spans="1:2" x14ac:dyDescent="0.25">
      <c r="A24" s="17" t="s">
        <v>239</v>
      </c>
      <c r="B24" t="s">
        <v>240</v>
      </c>
    </row>
    <row r="25" spans="1:2" ht="25.5" x14ac:dyDescent="0.25">
      <c r="A25" s="17" t="s">
        <v>241</v>
      </c>
      <c r="B25" t="s">
        <v>160</v>
      </c>
    </row>
  </sheetData>
  <autoFilter ref="B1:G1" xr:uid="{00000000-0009-0000-0000-000001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3:C19"/>
  <sheetViews>
    <sheetView zoomScale="80" zoomScaleNormal="80" workbookViewId="0">
      <selection activeCell="A17" sqref="A17"/>
    </sheetView>
  </sheetViews>
  <sheetFormatPr baseColWidth="10" defaultColWidth="11.42578125" defaultRowHeight="15" x14ac:dyDescent="0.25"/>
  <cols>
    <col min="1" max="1" width="21.42578125" style="69" bestFit="1" customWidth="1"/>
    <col min="2" max="2" width="56.5703125" style="69" bestFit="1" customWidth="1"/>
    <col min="3" max="3" width="16.7109375" style="69" bestFit="1" customWidth="1"/>
    <col min="4" max="4" width="23.140625" style="69" bestFit="1" customWidth="1"/>
    <col min="5" max="16384" width="11.42578125" style="69"/>
  </cols>
  <sheetData>
    <row r="3" spans="1:3" x14ac:dyDescent="0.25">
      <c r="A3" s="96" t="s">
        <v>247</v>
      </c>
      <c r="B3"/>
      <c r="C3"/>
    </row>
    <row r="4" spans="1:3" x14ac:dyDescent="0.25">
      <c r="A4" s="69" t="s">
        <v>64</v>
      </c>
      <c r="B4"/>
      <c r="C4"/>
    </row>
    <row r="5" spans="1:3" x14ac:dyDescent="0.25">
      <c r="A5" s="69" t="s">
        <v>36</v>
      </c>
      <c r="B5"/>
      <c r="C5"/>
    </row>
    <row r="6" spans="1:3" x14ac:dyDescent="0.25">
      <c r="A6" s="69" t="s">
        <v>249</v>
      </c>
      <c r="B6"/>
      <c r="C6"/>
    </row>
    <row r="7" spans="1:3" x14ac:dyDescent="0.25">
      <c r="A7"/>
      <c r="B7"/>
      <c r="C7"/>
    </row>
    <row r="8" spans="1:3" x14ac:dyDescent="0.25">
      <c r="A8"/>
      <c r="B8"/>
      <c r="C8"/>
    </row>
    <row r="9" spans="1:3" x14ac:dyDescent="0.25">
      <c r="A9"/>
      <c r="B9"/>
      <c r="C9"/>
    </row>
    <row r="10" spans="1:3" x14ac:dyDescent="0.25">
      <c r="A10"/>
      <c r="B10"/>
      <c r="C10"/>
    </row>
    <row r="11" spans="1:3" x14ac:dyDescent="0.25">
      <c r="A11"/>
      <c r="B11"/>
      <c r="C11"/>
    </row>
    <row r="12" spans="1:3" x14ac:dyDescent="0.25">
      <c r="A12"/>
      <c r="B12"/>
      <c r="C12"/>
    </row>
    <row r="13" spans="1:3" x14ac:dyDescent="0.25">
      <c r="A13"/>
      <c r="B13"/>
      <c r="C13"/>
    </row>
    <row r="14" spans="1:3" x14ac:dyDescent="0.25">
      <c r="A14"/>
      <c r="B14"/>
      <c r="C14"/>
    </row>
    <row r="15" spans="1:3" x14ac:dyDescent="0.25">
      <c r="A15"/>
      <c r="B15"/>
      <c r="C15"/>
    </row>
    <row r="16" spans="1:3" x14ac:dyDescent="0.25">
      <c r="A16"/>
      <c r="B16"/>
      <c r="C16"/>
    </row>
    <row r="17" spans="1:3" x14ac:dyDescent="0.25">
      <c r="A17"/>
      <c r="B17"/>
      <c r="C17"/>
    </row>
    <row r="18" spans="1:3" x14ac:dyDescent="0.25">
      <c r="A18"/>
      <c r="B18"/>
      <c r="C18"/>
    </row>
    <row r="19" spans="1:3" x14ac:dyDescent="0.25">
      <c r="A19"/>
      <c r="B19"/>
      <c r="C1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8">
    <tabColor theme="5" tint="-0.249977111117893"/>
  </sheetPr>
  <dimension ref="A1:FA102"/>
  <sheetViews>
    <sheetView showGridLines="0" tabSelected="1" view="pageBreakPreview" zoomScale="60" zoomScaleNormal="60" workbookViewId="0">
      <selection activeCell="F12" sqref="F12"/>
    </sheetView>
  </sheetViews>
  <sheetFormatPr baseColWidth="10" defaultColWidth="11.42578125" defaultRowHeight="12.75" x14ac:dyDescent="0.2"/>
  <cols>
    <col min="1" max="1" width="37.42578125" style="2" customWidth="1"/>
    <col min="2" max="2" width="30.7109375" style="2" customWidth="1"/>
    <col min="3" max="3" width="53.85546875" style="2" customWidth="1"/>
    <col min="4" max="4" width="25" style="2" customWidth="1"/>
    <col min="5" max="5" width="19" style="2" customWidth="1"/>
    <col min="6" max="6" width="53.85546875" style="2" customWidth="1"/>
    <col min="7" max="7" width="17.28515625" style="2" hidden="1" customWidth="1"/>
    <col min="8" max="8" width="14.85546875" style="2" hidden="1" customWidth="1"/>
    <col min="9" max="9" width="57.5703125" style="2" customWidth="1"/>
    <col min="10" max="10" width="15.7109375" style="2" customWidth="1"/>
    <col min="11" max="11" width="19.42578125" style="2" customWidth="1"/>
    <col min="12" max="12" width="17.140625" style="2" customWidth="1"/>
    <col min="13" max="15" width="41" style="2" customWidth="1"/>
    <col min="16" max="16" width="44.85546875" style="2" customWidth="1"/>
    <col min="17" max="20" width="50.7109375" style="2" customWidth="1"/>
    <col min="21" max="21" width="5.28515625" style="2" customWidth="1"/>
    <col min="22" max="22" width="8.140625" style="2" customWidth="1"/>
    <col min="23" max="28" width="7.5703125" style="2" customWidth="1"/>
    <col min="29" max="30" width="5.28515625" style="2" customWidth="1"/>
    <col min="31" max="31" width="18.85546875" style="2" customWidth="1"/>
    <col min="32" max="32" width="52.28515625" style="2" customWidth="1"/>
    <col min="33" max="33" width="5.28515625" style="2" customWidth="1"/>
    <col min="34" max="34" width="8.42578125" style="2" customWidth="1"/>
    <col min="35" max="35" width="5.28515625" style="2" customWidth="1"/>
    <col min="36" max="36" width="8.42578125" style="2" customWidth="1"/>
    <col min="37" max="37" width="18.85546875" style="2" customWidth="1"/>
    <col min="38" max="38" width="31.140625" style="2" customWidth="1"/>
    <col min="39" max="39" width="10.140625" style="2" customWidth="1"/>
    <col min="40" max="40" width="70.85546875" style="2" customWidth="1"/>
    <col min="41" max="41" width="28" style="2" customWidth="1"/>
    <col min="42" max="42" width="30.7109375" style="2" customWidth="1"/>
    <col min="43" max="43" width="20.42578125" style="2" hidden="1" customWidth="1"/>
    <col min="44" max="44" width="20.42578125" style="2" customWidth="1"/>
    <col min="45" max="45" width="21.140625" style="2" customWidth="1"/>
    <col min="46" max="48" width="70.7109375" style="2" customWidth="1"/>
    <col min="49" max="49" width="14.7109375" style="2" customWidth="1"/>
    <col min="50" max="50" width="23.42578125" style="2" customWidth="1"/>
    <col min="51" max="51" width="31.42578125" style="2" customWidth="1"/>
    <col min="52" max="52" width="24.28515625" style="2" customWidth="1"/>
    <col min="53" max="53" width="29.140625" style="2" customWidth="1"/>
    <col min="54" max="54" width="28.5703125" style="2" customWidth="1"/>
    <col min="55" max="55" width="15.7109375" style="2" customWidth="1"/>
    <col min="56" max="56" width="28.28515625" style="2" customWidth="1"/>
    <col min="57" max="57" width="31.42578125" style="2" customWidth="1"/>
    <col min="58" max="58" width="14.7109375" style="2" customWidth="1"/>
    <col min="59" max="59" width="23.42578125" style="2" customWidth="1"/>
    <col min="60" max="60" width="31.42578125" style="2" customWidth="1"/>
    <col min="61" max="61" width="14.7109375" style="2" customWidth="1"/>
    <col min="62" max="62" width="23.42578125" style="2" customWidth="1"/>
    <col min="63" max="63" width="31.42578125" style="2" customWidth="1"/>
    <col min="64" max="64" width="14.7109375" style="2" customWidth="1"/>
    <col min="65" max="65" width="23.42578125" style="2" customWidth="1"/>
    <col min="66" max="66" width="31.42578125" style="2" customWidth="1"/>
    <col min="67" max="67" width="14.7109375" style="2" customWidth="1"/>
    <col min="68" max="68" width="23.42578125" style="2" customWidth="1"/>
    <col min="69" max="69" width="31.42578125" style="2" customWidth="1"/>
    <col min="70" max="70" width="14.7109375" style="2" customWidth="1"/>
    <col min="71" max="71" width="23.42578125" style="2" customWidth="1"/>
    <col min="72" max="72" width="31.42578125" style="2" customWidth="1"/>
    <col min="73" max="73" width="14.7109375" style="2" customWidth="1"/>
    <col min="74" max="74" width="23.42578125" style="2" customWidth="1"/>
    <col min="75" max="75" width="31.42578125" style="2" customWidth="1"/>
    <col min="76" max="76" width="14.7109375" style="2" customWidth="1"/>
    <col min="77" max="77" width="23.42578125" style="2" customWidth="1"/>
    <col min="78" max="78" width="31.42578125" style="2" customWidth="1"/>
    <col min="79" max="79" width="14.7109375" style="2" customWidth="1"/>
    <col min="80" max="80" width="23.42578125" style="2" customWidth="1"/>
    <col min="81" max="81" width="31.42578125" style="2" customWidth="1"/>
    <col min="82" max="82" width="14.7109375" style="2" customWidth="1"/>
    <col min="83" max="83" width="23.42578125" style="2" customWidth="1"/>
    <col min="84" max="84" width="31.42578125" style="2" customWidth="1"/>
    <col min="85" max="85" width="11.42578125" style="2" hidden="1" customWidth="1"/>
    <col min="86" max="87" width="22" style="2" hidden="1" customWidth="1"/>
    <col min="88" max="88" width="11.42578125" style="2" hidden="1" customWidth="1"/>
    <col min="89" max="89" width="16.28515625" style="2" hidden="1" customWidth="1"/>
    <col min="90" max="91" width="11.42578125" style="2" hidden="1" customWidth="1"/>
    <col min="92" max="92" width="16.28515625" style="2" hidden="1" customWidth="1"/>
    <col min="93" max="93" width="11.42578125" style="2" hidden="1" customWidth="1"/>
    <col min="94" max="94" width="15.140625" style="2" hidden="1" customWidth="1"/>
    <col min="95" max="95" width="26.42578125" style="2" hidden="1" customWidth="1"/>
    <col min="96" max="96" width="15" style="2" hidden="1" customWidth="1"/>
    <col min="97" max="97" width="11.42578125" style="2" hidden="1" customWidth="1"/>
    <col min="98" max="98" width="15" style="2" hidden="1" customWidth="1"/>
    <col min="99" max="99" width="17.140625" style="2" hidden="1" customWidth="1"/>
    <col min="100" max="100" width="15" style="2" hidden="1" customWidth="1"/>
    <col min="101" max="101" width="17.140625" style="2" hidden="1" customWidth="1"/>
    <col min="102" max="102" width="55.42578125" style="2" hidden="1" customWidth="1"/>
    <col min="103" max="103" width="17.140625" style="2" hidden="1" customWidth="1"/>
    <col min="104" max="104" width="55.42578125" style="2" hidden="1" customWidth="1"/>
    <col min="105" max="105" width="17.140625" style="2" hidden="1" customWidth="1"/>
    <col min="106" max="106" width="55.42578125" style="2" hidden="1" customWidth="1"/>
    <col min="107" max="107" width="17.140625" style="2" hidden="1" customWidth="1"/>
    <col min="108" max="108" width="55.42578125" style="2" hidden="1" customWidth="1"/>
    <col min="109" max="151" width="11.42578125" style="2" hidden="1" customWidth="1"/>
    <col min="152" max="152" width="15.28515625" style="2" hidden="1" customWidth="1"/>
    <col min="153" max="155" width="22.85546875" style="2" hidden="1" customWidth="1"/>
    <col min="156" max="156" width="21.140625" style="2" hidden="1" customWidth="1"/>
    <col min="157" max="157" width="11.42578125" style="2" hidden="1" customWidth="1"/>
    <col min="158" max="16384" width="11.42578125" style="2"/>
  </cols>
  <sheetData>
    <row r="1" spans="1:157" ht="81" customHeight="1" x14ac:dyDescent="0.2">
      <c r="A1" s="291" t="s">
        <v>250</v>
      </c>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292"/>
      <c r="AK1" s="292"/>
      <c r="AL1" s="138"/>
      <c r="AM1" s="139"/>
      <c r="AN1" s="138"/>
      <c r="AO1" s="138"/>
      <c r="AP1" s="138"/>
      <c r="AQ1" s="138"/>
      <c r="AR1" s="138"/>
      <c r="AS1" s="138"/>
      <c r="AT1" s="138"/>
      <c r="AU1" s="138"/>
      <c r="AV1" s="140"/>
      <c r="EV1" s="197">
        <v>45108</v>
      </c>
      <c r="EW1" s="197">
        <v>45199</v>
      </c>
      <c r="EX1" s="202"/>
      <c r="EY1" s="201"/>
      <c r="EZ1" s="201"/>
    </row>
    <row r="2" spans="1:157" ht="9.75" customHeight="1" x14ac:dyDescent="0.2">
      <c r="A2" s="322" t="s">
        <v>251</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c r="AL2" s="105"/>
      <c r="AM2" s="106"/>
      <c r="AV2" s="141"/>
      <c r="EV2" s="280" t="s">
        <v>252</v>
      </c>
      <c r="EW2" s="280" t="s">
        <v>253</v>
      </c>
      <c r="EY2" s="281"/>
    </row>
    <row r="3" spans="1:157" ht="9.75" customHeight="1" x14ac:dyDescent="0.2">
      <c r="A3" s="322"/>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105"/>
      <c r="AM3" s="106"/>
      <c r="AV3" s="141"/>
      <c r="EV3" s="280"/>
      <c r="EW3" s="280"/>
      <c r="EY3" s="281"/>
    </row>
    <row r="4" spans="1:157" ht="9.75" customHeight="1" x14ac:dyDescent="0.2">
      <c r="A4" s="322"/>
      <c r="B4" s="323"/>
      <c r="C4" s="323"/>
      <c r="D4" s="323"/>
      <c r="E4" s="323"/>
      <c r="F4" s="323"/>
      <c r="G4" s="323"/>
      <c r="H4" s="323"/>
      <c r="I4" s="323"/>
      <c r="J4" s="323"/>
      <c r="K4" s="323"/>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c r="AL4" s="105"/>
      <c r="AM4" s="106"/>
      <c r="AV4" s="141"/>
      <c r="EV4" s="280"/>
      <c r="EW4" s="280"/>
      <c r="EY4" s="281"/>
    </row>
    <row r="5" spans="1:157" ht="5.25" customHeight="1" thickBot="1" x14ac:dyDescent="0.25">
      <c r="A5" s="324"/>
      <c r="B5" s="325"/>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c r="AD5" s="325"/>
      <c r="AE5" s="325"/>
      <c r="AF5" s="325"/>
      <c r="AG5" s="325"/>
      <c r="AH5" s="325"/>
      <c r="AI5" s="325"/>
      <c r="AJ5" s="325"/>
      <c r="AK5" s="325"/>
      <c r="AL5" s="3"/>
      <c r="AM5" s="107"/>
      <c r="AV5" s="141"/>
    </row>
    <row r="6" spans="1:157" ht="63.75" customHeight="1" thickBot="1" x14ac:dyDescent="0.25">
      <c r="A6" s="142" t="s">
        <v>254</v>
      </c>
      <c r="B6" s="125" t="s">
        <v>1724</v>
      </c>
      <c r="C6" s="3"/>
      <c r="D6" s="143"/>
      <c r="E6" s="143"/>
      <c r="F6" s="175"/>
      <c r="G6" s="143"/>
      <c r="H6" s="143"/>
      <c r="I6" s="143"/>
      <c r="J6" s="143"/>
      <c r="K6" s="143"/>
      <c r="L6" s="143"/>
      <c r="M6" s="143"/>
      <c r="N6" s="143"/>
      <c r="O6" s="143"/>
      <c r="P6" s="143"/>
      <c r="Q6" s="143"/>
      <c r="R6" s="143"/>
      <c r="S6" s="143"/>
      <c r="T6" s="143"/>
      <c r="U6" s="277" t="s">
        <v>1723</v>
      </c>
      <c r="V6" s="278"/>
      <c r="W6" s="278"/>
      <c r="X6" s="278"/>
      <c r="Y6" s="278"/>
      <c r="Z6" s="278"/>
      <c r="AA6" s="278"/>
      <c r="AB6" s="278"/>
      <c r="AC6" s="278"/>
      <c r="AD6" s="278"/>
      <c r="AE6" s="278"/>
      <c r="AF6" s="279"/>
      <c r="AG6" s="143"/>
      <c r="AH6" s="143"/>
      <c r="AI6" s="143"/>
      <c r="AJ6" s="143"/>
      <c r="AK6" s="143"/>
      <c r="AL6" s="143"/>
      <c r="AM6" s="51"/>
      <c r="AV6" s="141"/>
    </row>
    <row r="7" spans="1:157" ht="4.5" customHeight="1" x14ac:dyDescent="0.2">
      <c r="A7" s="3"/>
      <c r="AM7" s="44"/>
      <c r="AV7" s="141"/>
    </row>
    <row r="8" spans="1:157" ht="5.25" customHeight="1" thickBot="1" x14ac:dyDescent="0.25">
      <c r="A8" s="144"/>
      <c r="AM8" s="44"/>
      <c r="AV8" s="141"/>
    </row>
    <row r="9" spans="1:157" ht="18" customHeight="1" x14ac:dyDescent="0.2">
      <c r="A9" s="145"/>
      <c r="B9" s="126"/>
      <c r="C9" s="145"/>
      <c r="D9" s="145"/>
      <c r="E9" s="126"/>
      <c r="F9" s="55"/>
      <c r="G9" s="129"/>
      <c r="H9" s="129"/>
      <c r="I9" s="129"/>
      <c r="J9" s="130"/>
      <c r="K9" s="55"/>
      <c r="L9" s="130"/>
      <c r="M9" s="293" t="s">
        <v>255</v>
      </c>
      <c r="N9" s="294"/>
      <c r="O9" s="295"/>
      <c r="P9" s="299" t="s">
        <v>256</v>
      </c>
      <c r="Q9" s="300"/>
      <c r="R9" s="300"/>
      <c r="S9" s="300"/>
      <c r="T9" s="301"/>
      <c r="U9" s="305"/>
      <c r="V9" s="305"/>
      <c r="W9" s="306"/>
      <c r="X9" s="306"/>
      <c r="Y9" s="306"/>
      <c r="Z9" s="306"/>
      <c r="AA9" s="306"/>
      <c r="AB9" s="307"/>
      <c r="AC9" s="308" t="s">
        <v>257</v>
      </c>
      <c r="AD9" s="308"/>
      <c r="AE9" s="308"/>
      <c r="AF9" s="309"/>
      <c r="AG9" s="313" t="s">
        <v>258</v>
      </c>
      <c r="AH9" s="314"/>
      <c r="AI9" s="314"/>
      <c r="AJ9" s="314"/>
      <c r="AK9" s="314"/>
      <c r="AL9" s="315"/>
      <c r="AM9" s="282" t="s">
        <v>259</v>
      </c>
      <c r="AN9" s="283"/>
      <c r="AO9" s="283"/>
      <c r="AP9" s="283"/>
      <c r="AQ9" s="283"/>
      <c r="AR9" s="283"/>
      <c r="AS9" s="283"/>
      <c r="AT9" s="283"/>
      <c r="AU9" s="283"/>
      <c r="AV9" s="283"/>
      <c r="AW9" s="284" t="s">
        <v>260</v>
      </c>
      <c r="AX9" s="284"/>
      <c r="AY9" s="284"/>
      <c r="AZ9" s="284"/>
      <c r="BA9" s="284"/>
      <c r="BB9" s="284"/>
      <c r="BC9" s="284"/>
      <c r="BD9" s="284"/>
      <c r="BE9" s="284"/>
      <c r="BF9" s="284"/>
      <c r="BG9" s="284"/>
      <c r="BH9" s="284"/>
      <c r="BI9" s="284"/>
      <c r="BJ9" s="284"/>
      <c r="BK9" s="284"/>
      <c r="BL9" s="284"/>
      <c r="BM9" s="284"/>
      <c r="BN9" s="284"/>
      <c r="BO9" s="284"/>
      <c r="BP9" s="284"/>
      <c r="BQ9" s="284"/>
      <c r="BR9" s="284"/>
      <c r="BS9" s="284"/>
      <c r="BT9" s="284"/>
      <c r="BU9" s="284"/>
      <c r="BV9" s="284"/>
      <c r="BW9" s="284"/>
      <c r="BX9" s="284"/>
      <c r="BY9" s="284"/>
      <c r="BZ9" s="284"/>
      <c r="CA9" s="284"/>
      <c r="CB9" s="284"/>
      <c r="CC9" s="284"/>
      <c r="CD9" s="284"/>
      <c r="CE9" s="284"/>
      <c r="CF9" s="285"/>
    </row>
    <row r="10" spans="1:157" ht="21.95" customHeight="1" x14ac:dyDescent="0.2">
      <c r="A10" s="146"/>
      <c r="B10" s="127"/>
      <c r="C10" s="146"/>
      <c r="D10" s="146"/>
      <c r="E10" s="127"/>
      <c r="F10" s="133"/>
      <c r="G10" s="131"/>
      <c r="H10" s="131"/>
      <c r="I10" s="131"/>
      <c r="J10" s="132"/>
      <c r="K10" s="133"/>
      <c r="L10" s="132"/>
      <c r="M10" s="296"/>
      <c r="N10" s="297"/>
      <c r="O10" s="298"/>
      <c r="P10" s="302"/>
      <c r="Q10" s="303"/>
      <c r="R10" s="303"/>
      <c r="S10" s="303"/>
      <c r="T10" s="304"/>
      <c r="U10" s="134"/>
      <c r="V10" s="135"/>
      <c r="W10" s="319" t="s">
        <v>261</v>
      </c>
      <c r="X10" s="320"/>
      <c r="Y10" s="320"/>
      <c r="Z10" s="320"/>
      <c r="AA10" s="320"/>
      <c r="AB10" s="321"/>
      <c r="AC10" s="310"/>
      <c r="AD10" s="311"/>
      <c r="AE10" s="311"/>
      <c r="AF10" s="312"/>
      <c r="AG10" s="316"/>
      <c r="AH10" s="317"/>
      <c r="AI10" s="317"/>
      <c r="AJ10" s="317"/>
      <c r="AK10" s="317"/>
      <c r="AL10" s="318"/>
      <c r="AM10" s="56"/>
      <c r="AN10" s="288" t="s">
        <v>262</v>
      </c>
      <c r="AO10" s="289"/>
      <c r="AP10" s="289"/>
      <c r="AQ10" s="289"/>
      <c r="AR10" s="289"/>
      <c r="AS10" s="290"/>
      <c r="AT10" s="327" t="s">
        <v>263</v>
      </c>
      <c r="AU10" s="328"/>
      <c r="AV10" s="329"/>
      <c r="AW10" s="286"/>
      <c r="AX10" s="286"/>
      <c r="AY10" s="286"/>
      <c r="AZ10" s="286"/>
      <c r="BA10" s="286"/>
      <c r="BB10" s="286"/>
      <c r="BC10" s="286"/>
      <c r="BD10" s="286"/>
      <c r="BE10" s="286"/>
      <c r="BF10" s="286"/>
      <c r="BG10" s="286"/>
      <c r="BH10" s="286"/>
      <c r="BI10" s="286"/>
      <c r="BJ10" s="286"/>
      <c r="BK10" s="286"/>
      <c r="BL10" s="286"/>
      <c r="BM10" s="286"/>
      <c r="BN10" s="286"/>
      <c r="BO10" s="286"/>
      <c r="BP10" s="286"/>
      <c r="BQ10" s="286"/>
      <c r="BR10" s="286"/>
      <c r="BS10" s="286"/>
      <c r="BT10" s="286"/>
      <c r="BU10" s="286"/>
      <c r="BV10" s="286"/>
      <c r="BW10" s="286"/>
      <c r="BX10" s="286"/>
      <c r="BY10" s="286"/>
      <c r="BZ10" s="286"/>
      <c r="CA10" s="286"/>
      <c r="CB10" s="286"/>
      <c r="CC10" s="286"/>
      <c r="CD10" s="286"/>
      <c r="CE10" s="286"/>
      <c r="CF10" s="287"/>
      <c r="CJ10" s="326" t="s">
        <v>264</v>
      </c>
      <c r="CK10" s="326"/>
      <c r="CL10" s="172" t="s">
        <v>265</v>
      </c>
      <c r="CM10" s="326" t="s">
        <v>266</v>
      </c>
      <c r="CN10" s="326"/>
      <c r="CO10" s="326" t="s">
        <v>267</v>
      </c>
      <c r="CP10" s="326"/>
      <c r="CQ10" s="326"/>
      <c r="CR10" s="326" t="s">
        <v>268</v>
      </c>
      <c r="CS10" s="326"/>
      <c r="CT10" s="326" t="s">
        <v>269</v>
      </c>
      <c r="CU10" s="326"/>
      <c r="CV10" s="326" t="s">
        <v>270</v>
      </c>
      <c r="CW10" s="326"/>
      <c r="CX10" s="326" t="s">
        <v>271</v>
      </c>
      <c r="CY10" s="326"/>
      <c r="CZ10" s="326" t="s">
        <v>272</v>
      </c>
      <c r="DA10" s="326"/>
      <c r="DB10" s="326" t="s">
        <v>273</v>
      </c>
      <c r="DC10" s="326"/>
      <c r="DD10" s="172" t="s">
        <v>274</v>
      </c>
      <c r="DQ10" s="326" t="s">
        <v>275</v>
      </c>
      <c r="DR10" s="326"/>
      <c r="DS10" s="326"/>
      <c r="DT10" s="326"/>
      <c r="DU10" s="326"/>
      <c r="DV10" s="326"/>
      <c r="DW10" s="326"/>
      <c r="DX10" s="326"/>
      <c r="EV10" s="200"/>
      <c r="EW10" s="200" t="s">
        <v>276</v>
      </c>
      <c r="EX10" s="200"/>
      <c r="EY10" s="200"/>
      <c r="EZ10" s="200"/>
      <c r="FA10" s="200"/>
    </row>
    <row r="11" spans="1:157" ht="132" customHeight="1" x14ac:dyDescent="0.2">
      <c r="A11" s="147" t="s">
        <v>277</v>
      </c>
      <c r="B11" s="128" t="s">
        <v>278</v>
      </c>
      <c r="C11" s="147" t="s">
        <v>279</v>
      </c>
      <c r="D11" s="147" t="s">
        <v>280</v>
      </c>
      <c r="E11" s="128" t="s">
        <v>281</v>
      </c>
      <c r="F11" s="111" t="s">
        <v>282</v>
      </c>
      <c r="G11" s="171" t="s">
        <v>283</v>
      </c>
      <c r="H11" s="171" t="s">
        <v>284</v>
      </c>
      <c r="I11" s="136" t="s">
        <v>285</v>
      </c>
      <c r="J11" s="111" t="s">
        <v>286</v>
      </c>
      <c r="K11" s="111" t="s">
        <v>287</v>
      </c>
      <c r="L11" s="111" t="s">
        <v>288</v>
      </c>
      <c r="M11" s="45" t="s">
        <v>289</v>
      </c>
      <c r="N11" s="45" t="s">
        <v>290</v>
      </c>
      <c r="O11" s="49" t="s">
        <v>291</v>
      </c>
      <c r="P11" s="45" t="s">
        <v>292</v>
      </c>
      <c r="Q11" s="45" t="s">
        <v>293</v>
      </c>
      <c r="R11" s="45" t="s">
        <v>294</v>
      </c>
      <c r="S11" s="45" t="s">
        <v>295</v>
      </c>
      <c r="T11" s="45" t="s">
        <v>296</v>
      </c>
      <c r="U11" s="53" t="s">
        <v>297</v>
      </c>
      <c r="V11" s="53" t="s">
        <v>298</v>
      </c>
      <c r="W11" s="46" t="s">
        <v>136</v>
      </c>
      <c r="X11" s="46" t="s">
        <v>70</v>
      </c>
      <c r="Y11" s="46" t="s">
        <v>299</v>
      </c>
      <c r="Z11" s="46" t="s">
        <v>153</v>
      </c>
      <c r="AA11" s="46" t="s">
        <v>300</v>
      </c>
      <c r="AB11" s="46" t="s">
        <v>43</v>
      </c>
      <c r="AC11" s="53" t="s">
        <v>301</v>
      </c>
      <c r="AD11" s="53" t="s">
        <v>302</v>
      </c>
      <c r="AE11" s="54" t="s">
        <v>303</v>
      </c>
      <c r="AF11" s="54" t="s">
        <v>304</v>
      </c>
      <c r="AG11" s="50" t="s">
        <v>305</v>
      </c>
      <c r="AH11" s="53" t="s">
        <v>306</v>
      </c>
      <c r="AI11" s="50" t="s">
        <v>307</v>
      </c>
      <c r="AJ11" s="53" t="s">
        <v>308</v>
      </c>
      <c r="AK11" s="49" t="s">
        <v>309</v>
      </c>
      <c r="AL11" s="49" t="s">
        <v>304</v>
      </c>
      <c r="AM11" s="45" t="s">
        <v>310</v>
      </c>
      <c r="AN11" s="49" t="s">
        <v>311</v>
      </c>
      <c r="AO11" s="49" t="s">
        <v>312</v>
      </c>
      <c r="AP11" s="49" t="s">
        <v>313</v>
      </c>
      <c r="AQ11" s="49" t="s">
        <v>314</v>
      </c>
      <c r="AR11" s="49" t="s">
        <v>315</v>
      </c>
      <c r="AS11" s="49" t="s">
        <v>316</v>
      </c>
      <c r="AT11" s="49" t="s">
        <v>317</v>
      </c>
      <c r="AU11" s="49" t="s">
        <v>318</v>
      </c>
      <c r="AV11" s="49" t="s">
        <v>319</v>
      </c>
      <c r="AW11" s="137" t="s">
        <v>320</v>
      </c>
      <c r="AX11" s="65" t="s">
        <v>321</v>
      </c>
      <c r="AY11" s="62" t="s">
        <v>322</v>
      </c>
      <c r="AZ11" s="49" t="s">
        <v>320</v>
      </c>
      <c r="BA11" s="63" t="s">
        <v>321</v>
      </c>
      <c r="BB11" s="61" t="s">
        <v>322</v>
      </c>
      <c r="BC11" s="45" t="s">
        <v>320</v>
      </c>
      <c r="BD11" s="65" t="s">
        <v>321</v>
      </c>
      <c r="BE11" s="62" t="s">
        <v>322</v>
      </c>
      <c r="BF11" s="49" t="s">
        <v>320</v>
      </c>
      <c r="BG11" s="63" t="s">
        <v>321</v>
      </c>
      <c r="BH11" s="61" t="s">
        <v>322</v>
      </c>
      <c r="BI11" s="45" t="s">
        <v>320</v>
      </c>
      <c r="BJ11" s="65" t="s">
        <v>321</v>
      </c>
      <c r="BK11" s="62" t="s">
        <v>322</v>
      </c>
      <c r="BL11" s="49" t="s">
        <v>320</v>
      </c>
      <c r="BM11" s="63" t="s">
        <v>321</v>
      </c>
      <c r="BN11" s="61" t="s">
        <v>322</v>
      </c>
      <c r="BO11" s="45" t="s">
        <v>320</v>
      </c>
      <c r="BP11" s="65" t="s">
        <v>321</v>
      </c>
      <c r="BQ11" s="62" t="s">
        <v>322</v>
      </c>
      <c r="BR11" s="49" t="s">
        <v>320</v>
      </c>
      <c r="BS11" s="63" t="s">
        <v>321</v>
      </c>
      <c r="BT11" s="61" t="s">
        <v>322</v>
      </c>
      <c r="BU11" s="45" t="s">
        <v>320</v>
      </c>
      <c r="BV11" s="65" t="s">
        <v>321</v>
      </c>
      <c r="BW11" s="62" t="s">
        <v>322</v>
      </c>
      <c r="BX11" s="49" t="s">
        <v>320</v>
      </c>
      <c r="BY11" s="63" t="s">
        <v>321</v>
      </c>
      <c r="BZ11" s="61" t="s">
        <v>322</v>
      </c>
      <c r="CA11" s="45" t="s">
        <v>320</v>
      </c>
      <c r="CB11" s="65" t="s">
        <v>321</v>
      </c>
      <c r="CC11" s="62" t="s">
        <v>322</v>
      </c>
      <c r="CD11" s="49" t="s">
        <v>320</v>
      </c>
      <c r="CE11" s="65" t="s">
        <v>321</v>
      </c>
      <c r="CF11" s="64" t="s">
        <v>322</v>
      </c>
      <c r="CG11" s="2" t="s">
        <v>323</v>
      </c>
      <c r="CH11" s="49" t="s">
        <v>324</v>
      </c>
      <c r="CI11" s="49" t="s">
        <v>325</v>
      </c>
      <c r="CJ11" s="49" t="s">
        <v>326</v>
      </c>
      <c r="CK11" s="49" t="s">
        <v>327</v>
      </c>
      <c r="CL11" s="170" t="s">
        <v>328</v>
      </c>
      <c r="CM11" s="49" t="s">
        <v>266</v>
      </c>
      <c r="CN11" s="49" t="s">
        <v>327</v>
      </c>
      <c r="CO11" s="49" t="s">
        <v>266</v>
      </c>
      <c r="CP11" s="49" t="s">
        <v>327</v>
      </c>
      <c r="CQ11" s="49" t="s">
        <v>329</v>
      </c>
      <c r="CR11" s="49" t="s">
        <v>330</v>
      </c>
      <c r="CS11" s="49" t="s">
        <v>327</v>
      </c>
      <c r="CT11" s="49" t="s">
        <v>331</v>
      </c>
      <c r="CU11" s="49" t="s">
        <v>327</v>
      </c>
      <c r="CV11" s="49" t="s">
        <v>332</v>
      </c>
      <c r="CW11" s="49" t="s">
        <v>327</v>
      </c>
      <c r="CX11" s="49" t="s">
        <v>333</v>
      </c>
      <c r="CY11" s="49" t="s">
        <v>327</v>
      </c>
      <c r="CZ11" s="49" t="s">
        <v>333</v>
      </c>
      <c r="DA11" s="49" t="s">
        <v>327</v>
      </c>
      <c r="DB11" s="49" t="s">
        <v>333</v>
      </c>
      <c r="DC11" s="49" t="s">
        <v>327</v>
      </c>
      <c r="DD11" s="49" t="s">
        <v>334</v>
      </c>
      <c r="DF11" s="172" t="s">
        <v>335</v>
      </c>
      <c r="DG11" s="326" t="s">
        <v>336</v>
      </c>
      <c r="DH11" s="326"/>
      <c r="DI11" s="326"/>
      <c r="DJ11" s="326"/>
      <c r="DK11" s="326"/>
      <c r="DL11" s="326"/>
      <c r="DM11" s="326"/>
      <c r="DN11" s="172" t="s">
        <v>335</v>
      </c>
      <c r="DO11" s="172" t="s">
        <v>335</v>
      </c>
      <c r="DQ11" s="172" t="s">
        <v>337</v>
      </c>
      <c r="DR11" s="172" t="s">
        <v>338</v>
      </c>
      <c r="DS11" s="172" t="s">
        <v>339</v>
      </c>
      <c r="DT11" s="172" t="s">
        <v>340</v>
      </c>
      <c r="DU11" s="172" t="s">
        <v>341</v>
      </c>
      <c r="DV11" s="172" t="s">
        <v>342</v>
      </c>
      <c r="DW11" s="172" t="s">
        <v>343</v>
      </c>
      <c r="DX11" s="172" t="s">
        <v>344</v>
      </c>
      <c r="DY11" s="172" t="s">
        <v>345</v>
      </c>
      <c r="DZ11" s="172" t="s">
        <v>346</v>
      </c>
      <c r="EA11" s="172" t="s">
        <v>347</v>
      </c>
      <c r="EB11" s="172" t="s">
        <v>348</v>
      </c>
      <c r="EC11" s="172" t="s">
        <v>349</v>
      </c>
      <c r="ED11" s="172" t="s">
        <v>350</v>
      </c>
      <c r="EE11" s="172" t="s">
        <v>351</v>
      </c>
      <c r="EF11" s="172" t="s">
        <v>352</v>
      </c>
      <c r="EG11" s="172" t="s">
        <v>350</v>
      </c>
      <c r="EH11" s="331" t="s">
        <v>353</v>
      </c>
      <c r="EI11" s="331"/>
      <c r="EJ11" s="331"/>
      <c r="EK11" s="331"/>
      <c r="EL11" s="331"/>
      <c r="EM11" s="331"/>
      <c r="EN11" s="331"/>
      <c r="EO11" s="331"/>
      <c r="EP11" s="331"/>
      <c r="EQ11" s="331"/>
      <c r="ER11" s="331"/>
      <c r="ES11" s="331"/>
      <c r="ET11" s="331"/>
      <c r="EV11" s="45" t="s">
        <v>354</v>
      </c>
      <c r="EW11" s="45" t="s">
        <v>355</v>
      </c>
      <c r="EX11" s="45" t="s">
        <v>356</v>
      </c>
      <c r="EY11" s="45" t="s">
        <v>357</v>
      </c>
      <c r="EZ11" s="45" t="s">
        <v>358</v>
      </c>
      <c r="FA11" s="45" t="s">
        <v>359</v>
      </c>
    </row>
    <row r="12" spans="1:157" ht="312" customHeight="1" x14ac:dyDescent="0.2">
      <c r="A12" s="247" t="s">
        <v>360</v>
      </c>
      <c r="B12" s="248" t="s">
        <v>997</v>
      </c>
      <c r="C12" s="248" t="s">
        <v>998</v>
      </c>
      <c r="D12" s="247" t="s">
        <v>999</v>
      </c>
      <c r="E12" s="249" t="s">
        <v>361</v>
      </c>
      <c r="F12" s="250" t="s">
        <v>1000</v>
      </c>
      <c r="G12" s="247" t="s">
        <v>362</v>
      </c>
      <c r="H12" s="247" t="s">
        <v>362</v>
      </c>
      <c r="I12" s="251" t="s">
        <v>1001</v>
      </c>
      <c r="J12" s="247" t="s">
        <v>36</v>
      </c>
      <c r="K12" s="247" t="s">
        <v>363</v>
      </c>
      <c r="L12" s="247" t="s">
        <v>147</v>
      </c>
      <c r="M12" s="248" t="s">
        <v>1002</v>
      </c>
      <c r="N12" s="248" t="s">
        <v>1003</v>
      </c>
      <c r="O12" s="248" t="s">
        <v>1004</v>
      </c>
      <c r="P12" s="248" t="s">
        <v>1005</v>
      </c>
      <c r="Q12" s="248" t="s">
        <v>365</v>
      </c>
      <c r="R12" s="248" t="s">
        <v>787</v>
      </c>
      <c r="S12" s="248" t="s">
        <v>367</v>
      </c>
      <c r="T12" s="248" t="s">
        <v>368</v>
      </c>
      <c r="U12" s="252" t="s">
        <v>102</v>
      </c>
      <c r="V12" s="253">
        <v>0.6</v>
      </c>
      <c r="W12" s="252" t="s">
        <v>145</v>
      </c>
      <c r="X12" s="252" t="s">
        <v>124</v>
      </c>
      <c r="Y12" s="252" t="s">
        <v>145</v>
      </c>
      <c r="Z12" s="252" t="s">
        <v>145</v>
      </c>
      <c r="AA12" s="252" t="s">
        <v>145</v>
      </c>
      <c r="AB12" s="252" t="s">
        <v>145</v>
      </c>
      <c r="AC12" s="252" t="s">
        <v>124</v>
      </c>
      <c r="AD12" s="253">
        <v>0.4</v>
      </c>
      <c r="AE12" s="213" t="s">
        <v>86</v>
      </c>
      <c r="AF12" s="248" t="s">
        <v>1006</v>
      </c>
      <c r="AG12" s="252" t="s">
        <v>144</v>
      </c>
      <c r="AH12" s="269">
        <v>0.1512</v>
      </c>
      <c r="AI12" s="252" t="s">
        <v>124</v>
      </c>
      <c r="AJ12" s="269">
        <v>0.22500000000000003</v>
      </c>
      <c r="AK12" s="214" t="s">
        <v>369</v>
      </c>
      <c r="AL12" s="248" t="s">
        <v>1007</v>
      </c>
      <c r="AM12" s="247" t="s">
        <v>371</v>
      </c>
      <c r="AN12" s="248" t="s">
        <v>372</v>
      </c>
      <c r="AO12" s="248" t="s">
        <v>372</v>
      </c>
      <c r="AP12" s="248" t="s">
        <v>372</v>
      </c>
      <c r="AQ12" s="248" t="s">
        <v>362</v>
      </c>
      <c r="AR12" s="248" t="s">
        <v>372</v>
      </c>
      <c r="AS12" s="248" t="s">
        <v>372</v>
      </c>
      <c r="AT12" s="248" t="s">
        <v>1008</v>
      </c>
      <c r="AU12" s="248" t="s">
        <v>1009</v>
      </c>
      <c r="AV12" s="272" t="s">
        <v>1010</v>
      </c>
      <c r="AW12" s="183">
        <v>45643</v>
      </c>
      <c r="AX12" s="184" t="s">
        <v>447</v>
      </c>
      <c r="AY12" s="185" t="s">
        <v>1011</v>
      </c>
      <c r="AZ12" s="211"/>
      <c r="BA12" s="184"/>
      <c r="BB12" s="212"/>
      <c r="BC12" s="186"/>
      <c r="BD12" s="184"/>
      <c r="BE12" s="185"/>
      <c r="BF12" s="186"/>
      <c r="BG12" s="187"/>
      <c r="BH12" s="188"/>
      <c r="BI12" s="186"/>
      <c r="BJ12" s="184"/>
      <c r="BK12" s="185"/>
      <c r="BL12" s="186"/>
      <c r="BM12" s="187"/>
      <c r="BN12" s="188"/>
      <c r="BO12" s="186"/>
      <c r="BP12" s="184"/>
      <c r="BQ12" s="185"/>
      <c r="BR12" s="186"/>
      <c r="BS12" s="187"/>
      <c r="BT12" s="188"/>
      <c r="BU12" s="186"/>
      <c r="BV12" s="184"/>
      <c r="BW12" s="185"/>
      <c r="BX12" s="186"/>
      <c r="BY12" s="187"/>
      <c r="BZ12" s="203"/>
      <c r="CA12" s="186"/>
      <c r="CB12" s="184"/>
      <c r="CC12" s="185"/>
      <c r="CD12" s="186"/>
      <c r="CE12" s="187"/>
      <c r="CF12" s="189"/>
      <c r="CG12" s="2">
        <f t="shared" ref="CG12:CG27" si="0">COUNTBLANK(A12:CF12)</f>
        <v>33</v>
      </c>
      <c r="CH12" s="52" t="s">
        <v>373</v>
      </c>
      <c r="CI12" s="52" t="s">
        <v>374</v>
      </c>
      <c r="CJ12" s="52" t="s">
        <v>375</v>
      </c>
      <c r="CK12" s="52" t="s">
        <v>376</v>
      </c>
      <c r="CL12" s="52" t="s">
        <v>377</v>
      </c>
      <c r="CM12" s="52" t="s">
        <v>377</v>
      </c>
      <c r="CN12" s="52" t="s">
        <v>378</v>
      </c>
      <c r="CO12" s="52" t="s">
        <v>377</v>
      </c>
      <c r="CP12" s="52" t="s">
        <v>379</v>
      </c>
      <c r="CQ12" s="52"/>
      <c r="CR12" s="52" t="s">
        <v>380</v>
      </c>
      <c r="CS12" s="52" t="s">
        <v>380</v>
      </c>
      <c r="CT12" s="52" t="s">
        <v>380</v>
      </c>
      <c r="CU12" s="52" t="s">
        <v>380</v>
      </c>
      <c r="CV12" s="52" t="s">
        <v>380</v>
      </c>
      <c r="CW12" s="52" t="s">
        <v>380</v>
      </c>
      <c r="CX12" s="52" t="s">
        <v>381</v>
      </c>
      <c r="CY12" s="52" t="s">
        <v>380</v>
      </c>
      <c r="CZ12" s="52" t="s">
        <v>380</v>
      </c>
      <c r="DA12" s="52" t="s">
        <v>380</v>
      </c>
      <c r="DB12" s="52" t="s">
        <v>380</v>
      </c>
      <c r="DC12" s="52" t="s">
        <v>380</v>
      </c>
      <c r="DD12" s="52" t="s">
        <v>380</v>
      </c>
      <c r="DF12" s="174" t="str">
        <f t="shared" ref="DF12:DF27" si="1">J12</f>
        <v>Gestión de procesos</v>
      </c>
      <c r="DG12" s="330" t="str">
        <f t="shared" ref="DG12:DG27" si="2">I12</f>
        <v xml:space="preserve">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v>
      </c>
      <c r="DH12" s="330"/>
      <c r="DI12" s="330"/>
      <c r="DJ12" s="330"/>
      <c r="DK12" s="330"/>
      <c r="DL12" s="330"/>
      <c r="DM12" s="330"/>
      <c r="DN12" s="174" t="str">
        <f t="shared" ref="DN12:DN27" si="3">AE12</f>
        <v>Moderado</v>
      </c>
      <c r="DO12" s="174" t="str">
        <f t="shared" ref="DO12:DO46" si="4">AK12</f>
        <v>Bajo</v>
      </c>
      <c r="DQ12" s="170" t="e">
        <f>SUM(LEN(#REF!)-LEN(SUBSTITUTE(#REF!,"- Preventivo","")))/LEN("- Preventivo")</f>
        <v>#REF!</v>
      </c>
      <c r="DR12" s="170" t="e">
        <f t="shared" ref="DR12:DR27" si="5">SUMIFS($DQ$12:$DQ$90,$A$12:$A$90,A12)</f>
        <v>#REF!</v>
      </c>
      <c r="DS12" s="170" t="e">
        <f>SUM(LEN(#REF!)-LEN(SUBSTITUTE(#REF!,"- Detectivo","")))/LEN("- Detectivo")</f>
        <v>#REF!</v>
      </c>
      <c r="DT12" s="170" t="e">
        <f t="shared" ref="DT12:DT27" si="6">SUMIFS($DS$12:$DS$90,$A$12:$A$90,A12)</f>
        <v>#REF!</v>
      </c>
      <c r="DU12" s="170" t="e">
        <f>SUM(LEN(#REF!)-LEN(SUBSTITUTE(#REF!,"- Correctivo","")))/LEN("- Correctivo")</f>
        <v>#REF!</v>
      </c>
      <c r="DV12" s="170" t="e">
        <f t="shared" ref="DV12:DV27" si="7">SUMIFS($DU$12:$DU$90,$A$12:$A$90,A12)</f>
        <v>#REF!</v>
      </c>
      <c r="DW12" s="170" t="e">
        <f>DQ12+DS12+DU12</f>
        <v>#REF!</v>
      </c>
      <c r="DX12" s="170" t="e">
        <f t="shared" ref="DX12:DX27" si="8">SUMIFS($DW$12:$DW$90,$A$12:$A$90,A12)</f>
        <v>#REF!</v>
      </c>
      <c r="DY12" s="170" t="e">
        <f>SUM(LEN(#REF!)-LEN(SUBSTITUTE(#REF!,"- Documentado","")))/LEN("- Documentado")</f>
        <v>#REF!</v>
      </c>
      <c r="DZ12" s="170" t="e">
        <f>SUM(LEN(#REF!)-LEN(SUBSTITUTE(#REF!,"- Documentado","")))/LEN("- Documentado")</f>
        <v>#REF!</v>
      </c>
      <c r="EA12" s="170" t="e">
        <f t="shared" ref="EA12:EA27" si="9">SUMIFS($DY$12:$DY$90,$A$12:$A$90,A12)+SUMIFS($DZ$12:$DZ$90,$A$12:$A$90,A12)</f>
        <v>#REF!</v>
      </c>
      <c r="EB12" s="170" t="e">
        <f>SUM(LEN(#REF!)-LEN(SUBSTITUTE(#REF!,"- Continua","")))/LEN("- Continua")</f>
        <v>#REF!</v>
      </c>
      <c r="EC12" s="170" t="e">
        <f>SUM(LEN(#REF!)-LEN(SUBSTITUTE(#REF!,"- Continua","")))/LEN("- Continua")</f>
        <v>#REF!</v>
      </c>
      <c r="ED12" s="170" t="e">
        <f t="shared" ref="ED12:ED27" si="10">SUMIFS($EB$12:$EB$90,$A$12:$A$90,A12)+SUMIFS($EC$12:$EC$90,$A$12:$A$90,A12)</f>
        <v>#REF!</v>
      </c>
      <c r="EE12" s="170" t="e">
        <f>SUM(LEN(#REF!)-LEN(SUBSTITUTE(#REF!,"- Con registro","")))/LEN("- Con registro")</f>
        <v>#REF!</v>
      </c>
      <c r="EF12" s="170" t="e">
        <f>SUM(LEN(#REF!)-LEN(SUBSTITUTE(#REF!,"- Con registro","")))/LEN("- Con registro")</f>
        <v>#REF!</v>
      </c>
      <c r="EG12" s="170" t="e">
        <f t="shared" ref="EG12:EG27" si="11">SUMIFS($EE$12:$EE$90,$A$12:$A$90,A12)+SUMIFS($EF$12:$EF$90,$A$12:$A$90,A12)</f>
        <v>#REF!</v>
      </c>
      <c r="EH12" s="173" t="e">
        <f t="shared" ref="EH12" si="12">CONCATENATE("El proceso estableció ",DX12," controles frente a los riesgos identificados, de los cuales:
")</f>
        <v>#REF!</v>
      </c>
      <c r="EI12" s="173" t="e">
        <f t="shared" ref="EI12" si="13">CONCATENATE("- ",DR12," son preventivos, ",DT12," detectivos y ",DV12," correctivos.
")</f>
        <v>#REF!</v>
      </c>
      <c r="EJ12" s="204" t="e">
        <f t="shared" ref="EJ12" si="14">CONCATENATE("- ",EA12," están documentados, ",ED12," se aplican continuamente de acuerdo con la periodicidad establecida y en ",EG12," se deja registro de la aplicación.")</f>
        <v>#REF!</v>
      </c>
      <c r="EK12" s="332" t="e">
        <f t="shared" ref="EK12" si="15">CONCATENATE(EH12,EI12,EJ12)</f>
        <v>#REF!</v>
      </c>
      <c r="EL12" s="332"/>
      <c r="EM12" s="332"/>
      <c r="EN12" s="332"/>
      <c r="EO12" s="332"/>
      <c r="EP12" s="332"/>
      <c r="EQ12" s="332"/>
      <c r="ER12" s="332"/>
      <c r="ES12" s="332"/>
      <c r="ET12" s="332"/>
      <c r="EV12" s="198">
        <f>IF(AW12&gt;=$EV$1,AW12,IF(AZ12&gt;=$EV$1,AZ12,IF(BC12&gt;=$EV$1,BC12,IF(BF12&gt;=$EV$1,BF12,IF(BI12&gt;=$EV$1,BI12,IF(BL12&gt;=$EV$1,BL12,IF(BO12&gt;=$EV$1,BO12,IF(BR12&gt;=$EV$1,BR12,IF(BU12&gt;=$EV$1,BU12,IF(BX12&gt;=$EV$1,BX12,IF(CA12&gt;=$EV$1,CA12,IF(CD12&gt;=$EV$1,CD12,""))))))))))))</f>
        <v>45643</v>
      </c>
      <c r="EW12" s="199" t="str">
        <f>IF(EV12="","",$B$6)</f>
        <v>31 de enero de 2025</v>
      </c>
      <c r="EX12" s="170" t="str">
        <f>IF(EW12="","","Riesgos")</f>
        <v>Riesgos</v>
      </c>
      <c r="EY12" s="170" t="str">
        <f t="shared" ref="EY12:EY27" si="16">IF(EX12="","",CONCATENATE("ID_",G12,": ",I12))</f>
        <v xml:space="preserve">ID_-: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v>
      </c>
      <c r="EZ12" s="170" t="str">
        <f t="shared" ref="EZ12:EZ27" si="17">IF(EY12="","",CONCATENATE("Ajuste en ",VLOOKUP(EV12,AW12:CF12,(MATCH(EV12,AW12:CF12,10)+1))," en el Mapa de riesgos de ",A12))</f>
        <v>Ajuste en Identificación del riesgo
 en el Mapa de riesgos de Control Disciplinario</v>
      </c>
      <c r="FA12" s="170" t="str">
        <f t="shared" ref="FA12:FA27" si="18">IF(EZ12="","",CONCATENATE("Solicitud de cambio realizada y aprobada por la ",L12," a través del Aplicativo DARUMA"))</f>
        <v>Solicitud de cambio realizada y aprobada por la Oficina de Control Disciplinario Interno a través del Aplicativo DARUMA</v>
      </c>
    </row>
    <row r="13" spans="1:157" ht="399.95" customHeight="1" x14ac:dyDescent="0.2">
      <c r="A13" s="247" t="s">
        <v>360</v>
      </c>
      <c r="B13" s="248" t="s">
        <v>997</v>
      </c>
      <c r="C13" s="248" t="s">
        <v>998</v>
      </c>
      <c r="D13" s="247" t="s">
        <v>999</v>
      </c>
      <c r="E13" s="249" t="s">
        <v>361</v>
      </c>
      <c r="F13" s="250" t="s">
        <v>1012</v>
      </c>
      <c r="G13" s="247" t="s">
        <v>362</v>
      </c>
      <c r="H13" s="247" t="s">
        <v>362</v>
      </c>
      <c r="I13" s="251" t="s">
        <v>1013</v>
      </c>
      <c r="J13" s="247" t="s">
        <v>64</v>
      </c>
      <c r="K13" s="247" t="s">
        <v>491</v>
      </c>
      <c r="L13" s="247" t="s">
        <v>1014</v>
      </c>
      <c r="M13" s="248" t="s">
        <v>1015</v>
      </c>
      <c r="N13" s="248" t="s">
        <v>1016</v>
      </c>
      <c r="O13" s="248" t="s">
        <v>1017</v>
      </c>
      <c r="P13" s="248" t="s">
        <v>1005</v>
      </c>
      <c r="Q13" s="248" t="s">
        <v>365</v>
      </c>
      <c r="R13" s="248" t="s">
        <v>787</v>
      </c>
      <c r="S13" s="248" t="s">
        <v>367</v>
      </c>
      <c r="T13" s="248" t="s">
        <v>368</v>
      </c>
      <c r="U13" s="252" t="s">
        <v>144</v>
      </c>
      <c r="V13" s="253">
        <v>0.2</v>
      </c>
      <c r="W13" s="252" t="s">
        <v>145</v>
      </c>
      <c r="X13" s="252" t="s">
        <v>124</v>
      </c>
      <c r="Y13" s="252" t="s">
        <v>103</v>
      </c>
      <c r="Z13" s="252" t="s">
        <v>145</v>
      </c>
      <c r="AA13" s="252" t="s">
        <v>145</v>
      </c>
      <c r="AB13" s="252" t="s">
        <v>145</v>
      </c>
      <c r="AC13" s="252" t="s">
        <v>79</v>
      </c>
      <c r="AD13" s="253">
        <v>0.8</v>
      </c>
      <c r="AE13" s="217" t="s">
        <v>383</v>
      </c>
      <c r="AF13" s="248" t="s">
        <v>384</v>
      </c>
      <c r="AG13" s="252" t="s">
        <v>144</v>
      </c>
      <c r="AH13" s="269">
        <v>3.5279999999999992E-2</v>
      </c>
      <c r="AI13" s="252" t="s">
        <v>79</v>
      </c>
      <c r="AJ13" s="269">
        <v>0.8</v>
      </c>
      <c r="AK13" s="217" t="s">
        <v>383</v>
      </c>
      <c r="AL13" s="248" t="s">
        <v>385</v>
      </c>
      <c r="AM13" s="247" t="s">
        <v>942</v>
      </c>
      <c r="AN13" s="248" t="s">
        <v>1018</v>
      </c>
      <c r="AO13" s="248" t="s">
        <v>1019</v>
      </c>
      <c r="AP13" s="248" t="s">
        <v>1020</v>
      </c>
      <c r="AQ13" s="248" t="s">
        <v>362</v>
      </c>
      <c r="AR13" s="248" t="s">
        <v>1021</v>
      </c>
      <c r="AS13" s="248" t="s">
        <v>1022</v>
      </c>
      <c r="AT13" s="248" t="s">
        <v>1023</v>
      </c>
      <c r="AU13" s="248" t="s">
        <v>1024</v>
      </c>
      <c r="AV13" s="272" t="s">
        <v>1025</v>
      </c>
      <c r="AW13" s="183">
        <v>45643</v>
      </c>
      <c r="AX13" s="184" t="s">
        <v>447</v>
      </c>
      <c r="AY13" s="185" t="s">
        <v>1026</v>
      </c>
      <c r="AZ13" s="211"/>
      <c r="BA13" s="184"/>
      <c r="BB13" s="212"/>
      <c r="BC13" s="186"/>
      <c r="BD13" s="184"/>
      <c r="BE13" s="185"/>
      <c r="BF13" s="186"/>
      <c r="BG13" s="187"/>
      <c r="BH13" s="188"/>
      <c r="BI13" s="186"/>
      <c r="BJ13" s="184"/>
      <c r="BK13" s="185"/>
      <c r="BL13" s="186"/>
      <c r="BM13" s="187"/>
      <c r="BN13" s="188"/>
      <c r="BO13" s="186"/>
      <c r="BP13" s="184"/>
      <c r="BQ13" s="185"/>
      <c r="BR13" s="186"/>
      <c r="BS13" s="187"/>
      <c r="BT13" s="188"/>
      <c r="BU13" s="186"/>
      <c r="BV13" s="184"/>
      <c r="BW13" s="185"/>
      <c r="BX13" s="186"/>
      <c r="BY13" s="187"/>
      <c r="BZ13" s="203"/>
      <c r="CA13" s="186"/>
      <c r="CB13" s="184"/>
      <c r="CC13" s="185"/>
      <c r="CD13" s="186"/>
      <c r="CE13" s="187"/>
      <c r="CF13" s="189"/>
      <c r="CG13" s="2">
        <f t="shared" si="0"/>
        <v>33</v>
      </c>
      <c r="CH13" s="52" t="s">
        <v>373</v>
      </c>
      <c r="CI13" s="52" t="s">
        <v>374</v>
      </c>
      <c r="CJ13" s="52" t="s">
        <v>375</v>
      </c>
      <c r="CK13" s="52" t="s">
        <v>376</v>
      </c>
      <c r="CL13" s="52" t="s">
        <v>377</v>
      </c>
      <c r="CM13" s="52" t="s">
        <v>377</v>
      </c>
      <c r="CN13" s="52" t="s">
        <v>378</v>
      </c>
      <c r="CO13" s="52" t="s">
        <v>377</v>
      </c>
      <c r="CP13" s="52" t="s">
        <v>379</v>
      </c>
      <c r="CQ13" s="52"/>
      <c r="CR13" s="52" t="s">
        <v>380</v>
      </c>
      <c r="CS13" s="52" t="s">
        <v>380</v>
      </c>
      <c r="CT13" s="52" t="s">
        <v>380</v>
      </c>
      <c r="CU13" s="52" t="s">
        <v>380</v>
      </c>
      <c r="CV13" s="52" t="s">
        <v>380</v>
      </c>
      <c r="CW13" s="52" t="s">
        <v>380</v>
      </c>
      <c r="CX13" s="52" t="s">
        <v>382</v>
      </c>
      <c r="CY13" s="52" t="s">
        <v>380</v>
      </c>
      <c r="CZ13" s="52" t="s">
        <v>380</v>
      </c>
      <c r="DA13" s="52" t="s">
        <v>380</v>
      </c>
      <c r="DB13" s="52" t="s">
        <v>380</v>
      </c>
      <c r="DC13" s="52" t="s">
        <v>380</v>
      </c>
      <c r="DD13" s="52" t="s">
        <v>380</v>
      </c>
      <c r="DF13" s="174" t="str">
        <f t="shared" si="1"/>
        <v>Corrupción</v>
      </c>
      <c r="DG13" s="330" t="str">
        <f t="shared" si="2"/>
        <v>Posibilidad de afectación reputacional por sanción de un ente de control u otro ente regulador en materia disciplinaria, debido a la toma de decisiones ajustadas a intereses propios o de terceros en el trámite de procesos disciplinarios.</v>
      </c>
      <c r="DH13" s="330"/>
      <c r="DI13" s="330"/>
      <c r="DJ13" s="330"/>
      <c r="DK13" s="330"/>
      <c r="DL13" s="330"/>
      <c r="DM13" s="330"/>
      <c r="DN13" s="174" t="str">
        <f t="shared" si="3"/>
        <v>Alto</v>
      </c>
      <c r="DO13" s="174" t="str">
        <f t="shared" si="4"/>
        <v>Alto</v>
      </c>
      <c r="DQ13" s="170" t="e">
        <f>SUM(LEN(#REF!)-LEN(SUBSTITUTE(#REF!,"- Preventivo","")))/LEN("- Preventivo")</f>
        <v>#REF!</v>
      </c>
      <c r="DR13" s="170" t="e">
        <f t="shared" si="5"/>
        <v>#REF!</v>
      </c>
      <c r="DS13" s="170" t="e">
        <f>SUM(LEN(#REF!)-LEN(SUBSTITUTE(#REF!,"- Detectivo","")))/LEN("- Detectivo")</f>
        <v>#REF!</v>
      </c>
      <c r="DT13" s="170" t="e">
        <f t="shared" si="6"/>
        <v>#REF!</v>
      </c>
      <c r="DU13" s="170" t="e">
        <f>SUM(LEN(#REF!)-LEN(SUBSTITUTE(#REF!,"- Correctivo","")))/LEN("- Correctivo")</f>
        <v>#REF!</v>
      </c>
      <c r="DV13" s="170" t="e">
        <f t="shared" si="7"/>
        <v>#REF!</v>
      </c>
      <c r="DW13" s="170" t="e">
        <f t="shared" ref="DW13:DW77" si="19">DQ13+DS13+DU13</f>
        <v>#REF!</v>
      </c>
      <c r="DX13" s="170" t="e">
        <f t="shared" si="8"/>
        <v>#REF!</v>
      </c>
      <c r="DY13" s="170" t="e">
        <f>SUM(LEN(#REF!)-LEN(SUBSTITUTE(#REF!,"- Documentado","")))/LEN("- Documentado")</f>
        <v>#REF!</v>
      </c>
      <c r="DZ13" s="170" t="e">
        <f>SUM(LEN(#REF!)-LEN(SUBSTITUTE(#REF!,"- Documentado","")))/LEN("- Documentado")</f>
        <v>#REF!</v>
      </c>
      <c r="EA13" s="170" t="e">
        <f t="shared" si="9"/>
        <v>#REF!</v>
      </c>
      <c r="EB13" s="170" t="e">
        <f>SUM(LEN(#REF!)-LEN(SUBSTITUTE(#REF!,"- Continua","")))/LEN("- Continua")</f>
        <v>#REF!</v>
      </c>
      <c r="EC13" s="170" t="e">
        <f>SUM(LEN(#REF!)-LEN(SUBSTITUTE(#REF!,"- Continua","")))/LEN("- Continua")</f>
        <v>#REF!</v>
      </c>
      <c r="ED13" s="170" t="e">
        <f t="shared" si="10"/>
        <v>#REF!</v>
      </c>
      <c r="EE13" s="170" t="e">
        <f>SUM(LEN(#REF!)-LEN(SUBSTITUTE(#REF!,"- Con registro","")))/LEN("- Con registro")</f>
        <v>#REF!</v>
      </c>
      <c r="EF13" s="170" t="e">
        <f>SUM(LEN(#REF!)-LEN(SUBSTITUTE(#REF!,"- Con registro","")))/LEN("- Con registro")</f>
        <v>#REF!</v>
      </c>
      <c r="EG13" s="170" t="e">
        <f t="shared" si="11"/>
        <v>#REF!</v>
      </c>
      <c r="EH13" s="173" t="e">
        <f t="shared" ref="EH13:EH77" si="20">CONCATENATE("El proceso estableció ",DX13," controles frente a los riesgos identificados, de los cuales:
")</f>
        <v>#REF!</v>
      </c>
      <c r="EI13" s="173" t="e">
        <f t="shared" ref="EI13:EI77" si="21">CONCATENATE("- ",DR13," son preventivos, ",DT13," detectivos y ",DV13," correctivos.
")</f>
        <v>#REF!</v>
      </c>
      <c r="EJ13" s="204" t="e">
        <f t="shared" ref="EJ13:EJ77" si="22">CONCATENATE("- ",EA13," están documentados, ",ED13," se aplican continuamente de acuerdo con la periodicidad establecida y en ",EG13," se deja registro de la aplicación.")</f>
        <v>#REF!</v>
      </c>
      <c r="EK13" s="332" t="e">
        <f t="shared" ref="EK13:EK77" si="23">CONCATENATE(EH13,EI13,EJ13)</f>
        <v>#REF!</v>
      </c>
      <c r="EL13" s="332"/>
      <c r="EM13" s="332"/>
      <c r="EN13" s="332"/>
      <c r="EO13" s="332"/>
      <c r="EP13" s="332"/>
      <c r="EQ13" s="332"/>
      <c r="ER13" s="332"/>
      <c r="ES13" s="332"/>
      <c r="ET13" s="332"/>
      <c r="EV13" s="198">
        <f t="shared" ref="EV13:EV77" si="24">IF(AW13&gt;=$EV$1,AW13,IF(AZ13&gt;=$EV$1,AZ13,IF(BC13&gt;=$EV$1,BC13,IF(BF13&gt;=$EV$1,BF13,IF(BI13&gt;=$EV$1,BI13,IF(BL13&gt;=$EV$1,BL13,IF(BO13&gt;=$EV$1,BO13,IF(BR13&gt;=$EV$1,BR13,IF(BU13&gt;=$EV$1,BU13,IF(BX13&gt;=$EV$1,BX13,IF(CA13&gt;=$EV$1,CA13,IF(CD13&gt;=$EV$1,CD13,""))))))))))))</f>
        <v>45643</v>
      </c>
      <c r="EW13" s="199" t="str">
        <f t="shared" ref="EW13:EW77" si="25">IF(EV13="","",$B$6)</f>
        <v>31 de enero de 2025</v>
      </c>
      <c r="EX13" s="170" t="str">
        <f t="shared" ref="EX13:EX77" si="26">IF(EW13="","","Riesgos")</f>
        <v>Riesgos</v>
      </c>
      <c r="EY13" s="170" t="str">
        <f t="shared" si="16"/>
        <v>ID_-: Posibilidad de afectación reputacional por sanción de un ente de control u otro ente regulador en materia disciplinaria, debido a la toma de decisiones ajustadas a intereses propios o de terceros en el trámite de procesos disciplinarios.</v>
      </c>
      <c r="EZ13" s="170" t="str">
        <f t="shared" si="17"/>
        <v>Ajuste en Identificación del riesgo
 en el Mapa de riesgos de Control Disciplinario</v>
      </c>
      <c r="FA13" s="170" t="str">
        <f t="shared" si="18"/>
        <v>Solicitud de cambio realizada y aprobada por la Oficina de Control Disciplinario Interno / Oficina Jurídica / Despacho de la Secretaría General  a través del Aplicativo DARUMA</v>
      </c>
    </row>
    <row r="14" spans="1:157" ht="397.5" customHeight="1" x14ac:dyDescent="0.2">
      <c r="A14" s="247" t="s">
        <v>148</v>
      </c>
      <c r="B14" s="248" t="s">
        <v>1027</v>
      </c>
      <c r="C14" s="248" t="s">
        <v>1028</v>
      </c>
      <c r="D14" s="247" t="s">
        <v>159</v>
      </c>
      <c r="E14" s="249" t="s">
        <v>91</v>
      </c>
      <c r="F14" s="250" t="s">
        <v>1029</v>
      </c>
      <c r="G14" s="247" t="s">
        <v>362</v>
      </c>
      <c r="H14" s="248" t="s">
        <v>362</v>
      </c>
      <c r="I14" s="251" t="s">
        <v>1030</v>
      </c>
      <c r="J14" s="247" t="s">
        <v>36</v>
      </c>
      <c r="K14" s="247" t="s">
        <v>363</v>
      </c>
      <c r="L14" s="247" t="s">
        <v>388</v>
      </c>
      <c r="M14" s="248" t="s">
        <v>1031</v>
      </c>
      <c r="N14" s="248" t="s">
        <v>1032</v>
      </c>
      <c r="O14" s="248" t="s">
        <v>1033</v>
      </c>
      <c r="P14" s="248" t="s">
        <v>919</v>
      </c>
      <c r="Q14" s="248" t="s">
        <v>365</v>
      </c>
      <c r="R14" s="248" t="s">
        <v>366</v>
      </c>
      <c r="S14" s="248" t="s">
        <v>367</v>
      </c>
      <c r="T14" s="248" t="s">
        <v>368</v>
      </c>
      <c r="U14" s="252" t="s">
        <v>123</v>
      </c>
      <c r="V14" s="253">
        <v>0.4</v>
      </c>
      <c r="W14" s="252" t="s">
        <v>79</v>
      </c>
      <c r="X14" s="252" t="s">
        <v>103</v>
      </c>
      <c r="Y14" s="252" t="s">
        <v>79</v>
      </c>
      <c r="Z14" s="252" t="s">
        <v>103</v>
      </c>
      <c r="AA14" s="252" t="s">
        <v>103</v>
      </c>
      <c r="AB14" s="252" t="s">
        <v>79</v>
      </c>
      <c r="AC14" s="252" t="s">
        <v>79</v>
      </c>
      <c r="AD14" s="253">
        <v>0.8</v>
      </c>
      <c r="AE14" s="215" t="s">
        <v>383</v>
      </c>
      <c r="AF14" s="248" t="s">
        <v>1034</v>
      </c>
      <c r="AG14" s="252" t="s">
        <v>144</v>
      </c>
      <c r="AH14" s="269">
        <v>6.0479999999999992E-2</v>
      </c>
      <c r="AI14" s="252" t="s">
        <v>124</v>
      </c>
      <c r="AJ14" s="269">
        <v>0.33750000000000002</v>
      </c>
      <c r="AK14" s="214" t="s">
        <v>369</v>
      </c>
      <c r="AL14" s="248" t="s">
        <v>1035</v>
      </c>
      <c r="AM14" s="247" t="s">
        <v>371</v>
      </c>
      <c r="AN14" s="248" t="s">
        <v>372</v>
      </c>
      <c r="AO14" s="248" t="s">
        <v>372</v>
      </c>
      <c r="AP14" s="248" t="s">
        <v>372</v>
      </c>
      <c r="AQ14" s="248" t="s">
        <v>362</v>
      </c>
      <c r="AR14" s="248" t="s">
        <v>372</v>
      </c>
      <c r="AS14" s="248" t="s">
        <v>372</v>
      </c>
      <c r="AT14" s="248" t="s">
        <v>1052</v>
      </c>
      <c r="AU14" s="248" t="s">
        <v>1053</v>
      </c>
      <c r="AV14" s="272" t="s">
        <v>1054</v>
      </c>
      <c r="AW14" s="183">
        <v>45645</v>
      </c>
      <c r="AX14" s="184" t="s">
        <v>423</v>
      </c>
      <c r="AY14" s="185" t="s">
        <v>1046</v>
      </c>
      <c r="AZ14" s="186"/>
      <c r="BA14" s="182"/>
      <c r="BB14" s="182"/>
      <c r="BC14" s="186"/>
      <c r="BD14" s="184"/>
      <c r="BE14" s="185"/>
      <c r="BF14" s="186"/>
      <c r="BG14" s="187"/>
      <c r="BH14" s="188"/>
      <c r="BI14" s="186"/>
      <c r="BJ14" s="184"/>
      <c r="BK14" s="185"/>
      <c r="BL14" s="186"/>
      <c r="BM14" s="187"/>
      <c r="BN14" s="188"/>
      <c r="BO14" s="186"/>
      <c r="BP14" s="184"/>
      <c r="BQ14" s="185"/>
      <c r="BR14" s="186"/>
      <c r="BS14" s="187"/>
      <c r="BT14" s="188"/>
      <c r="BU14" s="186"/>
      <c r="BV14" s="184"/>
      <c r="BW14" s="185"/>
      <c r="BX14" s="186"/>
      <c r="BY14" s="187"/>
      <c r="BZ14" s="188"/>
      <c r="CA14" s="186"/>
      <c r="CB14" s="184"/>
      <c r="CC14" s="185"/>
      <c r="CD14" s="186"/>
      <c r="CE14" s="184"/>
      <c r="CF14" s="189"/>
      <c r="CG14" s="2">
        <f t="shared" si="0"/>
        <v>33</v>
      </c>
      <c r="CH14" s="52" t="s">
        <v>390</v>
      </c>
      <c r="CI14" s="52" t="s">
        <v>391</v>
      </c>
      <c r="CJ14" s="162" t="s">
        <v>392</v>
      </c>
      <c r="CK14" s="52" t="s">
        <v>376</v>
      </c>
      <c r="CL14" s="52" t="s">
        <v>377</v>
      </c>
      <c r="CM14" s="52" t="s">
        <v>377</v>
      </c>
      <c r="CN14" s="52" t="s">
        <v>393</v>
      </c>
      <c r="CO14" s="52" t="s">
        <v>377</v>
      </c>
      <c r="CP14" s="52" t="s">
        <v>394</v>
      </c>
      <c r="CQ14" s="52"/>
      <c r="CR14" s="52" t="s">
        <v>380</v>
      </c>
      <c r="CS14" s="52" t="s">
        <v>380</v>
      </c>
      <c r="CT14" s="52" t="s">
        <v>380</v>
      </c>
      <c r="CU14" s="52" t="s">
        <v>380</v>
      </c>
      <c r="CV14" s="52" t="s">
        <v>380</v>
      </c>
      <c r="CW14" s="52" t="s">
        <v>380</v>
      </c>
      <c r="CX14" s="52" t="s">
        <v>395</v>
      </c>
      <c r="CY14" s="52" t="s">
        <v>380</v>
      </c>
      <c r="CZ14" s="52" t="s">
        <v>380</v>
      </c>
      <c r="DA14" s="52" t="s">
        <v>380</v>
      </c>
      <c r="DB14" s="52" t="s">
        <v>380</v>
      </c>
      <c r="DC14" s="52" t="s">
        <v>380</v>
      </c>
      <c r="DD14" s="52" t="s">
        <v>380</v>
      </c>
      <c r="DF14" s="174" t="str">
        <f t="shared" si="1"/>
        <v>Gestión de procesos</v>
      </c>
      <c r="DG14" s="330" t="str">
        <f t="shared" si="2"/>
        <v>Posibilidad de afectación económica (o presupuestal) por decisión (sanción) de un organismo de control u otra entidad, debido a incumplimiento parcial de compromisos en la ejecución de la planeación institucional y la ejecución presupuestal</v>
      </c>
      <c r="DH14" s="330"/>
      <c r="DI14" s="330"/>
      <c r="DJ14" s="330"/>
      <c r="DK14" s="330"/>
      <c r="DL14" s="330"/>
      <c r="DM14" s="330"/>
      <c r="DN14" s="174" t="str">
        <f t="shared" si="3"/>
        <v>Alto</v>
      </c>
      <c r="DO14" s="174" t="str">
        <f t="shared" si="4"/>
        <v>Bajo</v>
      </c>
      <c r="DQ14" s="170" t="e">
        <f>SUM(LEN(#REF!)-LEN(SUBSTITUTE(#REF!,"- Preventivo","")))/LEN("- Preventivo")</f>
        <v>#REF!</v>
      </c>
      <c r="DR14" s="170" t="e">
        <f t="shared" si="5"/>
        <v>#REF!</v>
      </c>
      <c r="DS14" s="170" t="e">
        <f>SUM(LEN(#REF!)-LEN(SUBSTITUTE(#REF!,"- Detectivo","")))/LEN("- Detectivo")</f>
        <v>#REF!</v>
      </c>
      <c r="DT14" s="170" t="e">
        <f t="shared" si="6"/>
        <v>#REF!</v>
      </c>
      <c r="DU14" s="170" t="e">
        <f>SUM(LEN(#REF!)-LEN(SUBSTITUTE(#REF!,"- Correctivo","")))/LEN("- Correctivo")</f>
        <v>#REF!</v>
      </c>
      <c r="DV14" s="170" t="e">
        <f t="shared" si="7"/>
        <v>#REF!</v>
      </c>
      <c r="DW14" s="170" t="e">
        <f t="shared" si="19"/>
        <v>#REF!</v>
      </c>
      <c r="DX14" s="170" t="e">
        <f t="shared" si="8"/>
        <v>#REF!</v>
      </c>
      <c r="DY14" s="170" t="e">
        <f>SUM(LEN(#REF!)-LEN(SUBSTITUTE(#REF!,"- Documentado","")))/LEN("- Documentado")</f>
        <v>#REF!</v>
      </c>
      <c r="DZ14" s="170" t="e">
        <f>SUM(LEN(#REF!)-LEN(SUBSTITUTE(#REF!,"- Documentado","")))/LEN("- Documentado")</f>
        <v>#REF!</v>
      </c>
      <c r="EA14" s="170" t="e">
        <f t="shared" si="9"/>
        <v>#REF!</v>
      </c>
      <c r="EB14" s="170" t="e">
        <f>SUM(LEN(#REF!)-LEN(SUBSTITUTE(#REF!,"- Continua","")))/LEN("- Continua")</f>
        <v>#REF!</v>
      </c>
      <c r="EC14" s="170" t="e">
        <f>SUM(LEN(#REF!)-LEN(SUBSTITUTE(#REF!,"- Continua","")))/LEN("- Continua")</f>
        <v>#REF!</v>
      </c>
      <c r="ED14" s="170" t="e">
        <f t="shared" si="10"/>
        <v>#REF!</v>
      </c>
      <c r="EE14" s="170" t="e">
        <f>SUM(LEN(#REF!)-LEN(SUBSTITUTE(#REF!,"- Con registro","")))/LEN("- Con registro")</f>
        <v>#REF!</v>
      </c>
      <c r="EF14" s="170" t="e">
        <f>SUM(LEN(#REF!)-LEN(SUBSTITUTE(#REF!,"- Con registro","")))/LEN("- Con registro")</f>
        <v>#REF!</v>
      </c>
      <c r="EG14" s="170" t="e">
        <f t="shared" si="11"/>
        <v>#REF!</v>
      </c>
      <c r="EH14" s="173" t="e">
        <f t="shared" si="20"/>
        <v>#REF!</v>
      </c>
      <c r="EI14" s="173" t="e">
        <f t="shared" si="21"/>
        <v>#REF!</v>
      </c>
      <c r="EJ14" s="204" t="e">
        <f t="shared" si="22"/>
        <v>#REF!</v>
      </c>
      <c r="EK14" s="332" t="e">
        <f t="shared" si="23"/>
        <v>#REF!</v>
      </c>
      <c r="EL14" s="332"/>
      <c r="EM14" s="332"/>
      <c r="EN14" s="332"/>
      <c r="EO14" s="332"/>
      <c r="EP14" s="332"/>
      <c r="EQ14" s="332"/>
      <c r="ER14" s="332"/>
      <c r="ES14" s="332"/>
      <c r="ET14" s="332"/>
      <c r="EV14" s="198">
        <f t="shared" si="24"/>
        <v>45645</v>
      </c>
      <c r="EW14" s="199" t="str">
        <f t="shared" si="25"/>
        <v>31 de enero de 2025</v>
      </c>
      <c r="EX14" s="170" t="str">
        <f t="shared" si="26"/>
        <v>Riesgos</v>
      </c>
      <c r="EY14" s="170" t="str">
        <f t="shared" si="16"/>
        <v>ID_-: Posibilidad de afectación económica (o presupuestal) por decisión (sanción) de un organismo de control u otra entidad, debido a incumplimiento parcial de compromisos en la ejecución de la planeación institucional y la ejecución presupuestal</v>
      </c>
      <c r="EZ14" s="170" t="str">
        <f t="shared" si="17"/>
        <v>Ajuste en Identificación del riesgo
Establecimiento de controles
 en el Mapa de riesgos de Direccionamiento Estratégico</v>
      </c>
      <c r="FA14" s="170" t="str">
        <f t="shared" si="18"/>
        <v>Solicitud de cambio realizada y aprobada por la Oficina Asesora de Planeación
Oficina de Tecnologías de la Información y las Comunicaciones a través del Aplicativo DARUMA</v>
      </c>
    </row>
    <row r="15" spans="1:157" ht="399.95" customHeight="1" x14ac:dyDescent="0.2">
      <c r="A15" s="247" t="s">
        <v>148</v>
      </c>
      <c r="B15" s="247" t="s">
        <v>1027</v>
      </c>
      <c r="C15" s="248" t="s">
        <v>1028</v>
      </c>
      <c r="D15" s="247" t="s">
        <v>159</v>
      </c>
      <c r="E15" s="249" t="s">
        <v>91</v>
      </c>
      <c r="F15" s="250" t="s">
        <v>1038</v>
      </c>
      <c r="G15" s="247" t="s">
        <v>362</v>
      </c>
      <c r="H15" s="248" t="s">
        <v>362</v>
      </c>
      <c r="I15" s="251" t="s">
        <v>1039</v>
      </c>
      <c r="J15" s="247" t="s">
        <v>36</v>
      </c>
      <c r="K15" s="247" t="s">
        <v>363</v>
      </c>
      <c r="L15" s="247" t="s">
        <v>1040</v>
      </c>
      <c r="M15" s="248" t="s">
        <v>1041</v>
      </c>
      <c r="N15" s="248" t="s">
        <v>1042</v>
      </c>
      <c r="O15" s="248" t="s">
        <v>1043</v>
      </c>
      <c r="P15" s="248" t="s">
        <v>919</v>
      </c>
      <c r="Q15" s="248" t="s">
        <v>365</v>
      </c>
      <c r="R15" s="248" t="s">
        <v>366</v>
      </c>
      <c r="S15" s="248" t="s">
        <v>557</v>
      </c>
      <c r="T15" s="248" t="s">
        <v>1044</v>
      </c>
      <c r="U15" s="252" t="s">
        <v>123</v>
      </c>
      <c r="V15" s="253">
        <v>0.4</v>
      </c>
      <c r="W15" s="252" t="s">
        <v>145</v>
      </c>
      <c r="X15" s="252" t="s">
        <v>124</v>
      </c>
      <c r="Y15" s="252" t="s">
        <v>145</v>
      </c>
      <c r="Z15" s="252" t="s">
        <v>145</v>
      </c>
      <c r="AA15" s="252" t="s">
        <v>145</v>
      </c>
      <c r="AB15" s="252" t="s">
        <v>145</v>
      </c>
      <c r="AC15" s="252" t="s">
        <v>124</v>
      </c>
      <c r="AD15" s="253">
        <v>0.4</v>
      </c>
      <c r="AE15" s="213" t="s">
        <v>86</v>
      </c>
      <c r="AF15" s="248" t="s">
        <v>1045</v>
      </c>
      <c r="AG15" s="252" t="s">
        <v>144</v>
      </c>
      <c r="AH15" s="269">
        <v>3.6287999999999994E-2</v>
      </c>
      <c r="AI15" s="252" t="s">
        <v>124</v>
      </c>
      <c r="AJ15" s="269">
        <v>0.30000000000000004</v>
      </c>
      <c r="AK15" s="214" t="s">
        <v>369</v>
      </c>
      <c r="AL15" s="248" t="s">
        <v>1035</v>
      </c>
      <c r="AM15" s="247" t="s">
        <v>371</v>
      </c>
      <c r="AN15" s="248" t="s">
        <v>372</v>
      </c>
      <c r="AO15" s="248" t="s">
        <v>372</v>
      </c>
      <c r="AP15" s="248" t="s">
        <v>372</v>
      </c>
      <c r="AQ15" s="248" t="s">
        <v>362</v>
      </c>
      <c r="AR15" s="248" t="s">
        <v>372</v>
      </c>
      <c r="AS15" s="248" t="s">
        <v>372</v>
      </c>
      <c r="AT15" s="248" t="s">
        <v>1085</v>
      </c>
      <c r="AU15" s="248" t="s">
        <v>1086</v>
      </c>
      <c r="AV15" s="272" t="s">
        <v>1036</v>
      </c>
      <c r="AW15" s="186">
        <v>45645</v>
      </c>
      <c r="AX15" s="184" t="s">
        <v>817</v>
      </c>
      <c r="AY15" s="185" t="s">
        <v>1046</v>
      </c>
      <c r="AZ15" s="186"/>
      <c r="BA15" s="182"/>
      <c r="BB15" s="182"/>
      <c r="BC15" s="186"/>
      <c r="BD15" s="184"/>
      <c r="BE15" s="185"/>
      <c r="BF15" s="186"/>
      <c r="BG15" s="187"/>
      <c r="BH15" s="188"/>
      <c r="BI15" s="186"/>
      <c r="BJ15" s="184"/>
      <c r="BK15" s="185"/>
      <c r="BL15" s="186"/>
      <c r="BM15" s="187"/>
      <c r="BN15" s="188"/>
      <c r="BO15" s="186"/>
      <c r="BP15" s="184"/>
      <c r="BQ15" s="185"/>
      <c r="BR15" s="186"/>
      <c r="BS15" s="187"/>
      <c r="BT15" s="188"/>
      <c r="BU15" s="186"/>
      <c r="BV15" s="184"/>
      <c r="BW15" s="185"/>
      <c r="BX15" s="186"/>
      <c r="BY15" s="184"/>
      <c r="BZ15" s="185"/>
      <c r="CA15" s="186"/>
      <c r="CB15" s="184"/>
      <c r="CC15" s="185"/>
      <c r="CD15" s="186"/>
      <c r="CE15" s="184"/>
      <c r="CF15" s="185"/>
      <c r="CG15" s="2">
        <f t="shared" si="0"/>
        <v>33</v>
      </c>
      <c r="CH15" s="52" t="s">
        <v>390</v>
      </c>
      <c r="CI15" s="52" t="s">
        <v>391</v>
      </c>
      <c r="CJ15" s="162" t="s">
        <v>392</v>
      </c>
      <c r="CK15" s="52" t="s">
        <v>376</v>
      </c>
      <c r="CL15" s="52" t="s">
        <v>377</v>
      </c>
      <c r="CM15" s="52" t="s">
        <v>377</v>
      </c>
      <c r="CN15" s="52" t="s">
        <v>393</v>
      </c>
      <c r="CO15" s="52" t="s">
        <v>377</v>
      </c>
      <c r="CP15" s="52" t="s">
        <v>394</v>
      </c>
      <c r="CQ15" s="52"/>
      <c r="CR15" s="52" t="s">
        <v>380</v>
      </c>
      <c r="CS15" s="52" t="s">
        <v>380</v>
      </c>
      <c r="CT15" s="52" t="s">
        <v>380</v>
      </c>
      <c r="CU15" s="52" t="s">
        <v>380</v>
      </c>
      <c r="CV15" s="52" t="s">
        <v>380</v>
      </c>
      <c r="CW15" s="52" t="s">
        <v>380</v>
      </c>
      <c r="CX15" s="52" t="s">
        <v>395</v>
      </c>
      <c r="CY15" s="52" t="s">
        <v>380</v>
      </c>
      <c r="CZ15" s="52" t="s">
        <v>380</v>
      </c>
      <c r="DA15" s="52" t="s">
        <v>380</v>
      </c>
      <c r="DB15" s="52" t="s">
        <v>380</v>
      </c>
      <c r="DC15" s="52" t="s">
        <v>380</v>
      </c>
      <c r="DD15" s="52" t="s">
        <v>380</v>
      </c>
      <c r="DF15" s="174" t="str">
        <f t="shared" si="1"/>
        <v>Gestión de procesos</v>
      </c>
      <c r="DG15" s="330" t="str">
        <f t="shared" si="2"/>
        <v>Posibilidad de afectación reputacional por pérdida de credibilidad de los grupos de valor y partes interesadas, debido a bajo nivel de cumplimiento en la implementación de la Política de Gobierno Digital.</v>
      </c>
      <c r="DH15" s="330"/>
      <c r="DI15" s="330"/>
      <c r="DJ15" s="330"/>
      <c r="DK15" s="330"/>
      <c r="DL15" s="330"/>
      <c r="DM15" s="330"/>
      <c r="DN15" s="174" t="str">
        <f t="shared" si="3"/>
        <v>Moderado</v>
      </c>
      <c r="DO15" s="174" t="str">
        <f t="shared" si="4"/>
        <v>Bajo</v>
      </c>
      <c r="DQ15" s="170" t="e">
        <f>SUM(LEN(#REF!)-LEN(SUBSTITUTE(#REF!,"- Preventivo","")))/LEN("- Preventivo")</f>
        <v>#REF!</v>
      </c>
      <c r="DR15" s="170" t="e">
        <f t="shared" si="5"/>
        <v>#REF!</v>
      </c>
      <c r="DS15" s="170" t="e">
        <f>SUM(LEN(#REF!)-LEN(SUBSTITUTE(#REF!,"- Detectivo","")))/LEN("- Detectivo")</f>
        <v>#REF!</v>
      </c>
      <c r="DT15" s="170" t="e">
        <f t="shared" si="6"/>
        <v>#REF!</v>
      </c>
      <c r="DU15" s="170" t="e">
        <f>SUM(LEN(#REF!)-LEN(SUBSTITUTE(#REF!,"- Correctivo","")))/LEN("- Correctivo")</f>
        <v>#REF!</v>
      </c>
      <c r="DV15" s="170" t="e">
        <f t="shared" si="7"/>
        <v>#REF!</v>
      </c>
      <c r="DW15" s="170" t="e">
        <f t="shared" si="19"/>
        <v>#REF!</v>
      </c>
      <c r="DX15" s="170" t="e">
        <f t="shared" si="8"/>
        <v>#REF!</v>
      </c>
      <c r="DY15" s="170" t="e">
        <f>SUM(LEN(#REF!)-LEN(SUBSTITUTE(#REF!,"- Documentado","")))/LEN("- Documentado")</f>
        <v>#REF!</v>
      </c>
      <c r="DZ15" s="170" t="e">
        <f>SUM(LEN(#REF!)-LEN(SUBSTITUTE(#REF!,"- Documentado","")))/LEN("- Documentado")</f>
        <v>#REF!</v>
      </c>
      <c r="EA15" s="170" t="e">
        <f t="shared" si="9"/>
        <v>#REF!</v>
      </c>
      <c r="EB15" s="170" t="e">
        <f>SUM(LEN(#REF!)-LEN(SUBSTITUTE(#REF!,"- Continua","")))/LEN("- Continua")</f>
        <v>#REF!</v>
      </c>
      <c r="EC15" s="170" t="e">
        <f>SUM(LEN(#REF!)-LEN(SUBSTITUTE(#REF!,"- Continua","")))/LEN("- Continua")</f>
        <v>#REF!</v>
      </c>
      <c r="ED15" s="170" t="e">
        <f t="shared" si="10"/>
        <v>#REF!</v>
      </c>
      <c r="EE15" s="170" t="e">
        <f>SUM(LEN(#REF!)-LEN(SUBSTITUTE(#REF!,"- Con registro","")))/LEN("- Con registro")</f>
        <v>#REF!</v>
      </c>
      <c r="EF15" s="170" t="e">
        <f>SUM(LEN(#REF!)-LEN(SUBSTITUTE(#REF!,"- Con registro","")))/LEN("- Con registro")</f>
        <v>#REF!</v>
      </c>
      <c r="EG15" s="170" t="e">
        <f t="shared" si="11"/>
        <v>#REF!</v>
      </c>
      <c r="EH15" s="173" t="e">
        <f t="shared" si="20"/>
        <v>#REF!</v>
      </c>
      <c r="EI15" s="173" t="e">
        <f t="shared" si="21"/>
        <v>#REF!</v>
      </c>
      <c r="EJ15" s="204" t="e">
        <f t="shared" si="22"/>
        <v>#REF!</v>
      </c>
      <c r="EK15" s="332" t="e">
        <f t="shared" si="23"/>
        <v>#REF!</v>
      </c>
      <c r="EL15" s="332"/>
      <c r="EM15" s="332"/>
      <c r="EN15" s="332"/>
      <c r="EO15" s="332"/>
      <c r="EP15" s="332"/>
      <c r="EQ15" s="332"/>
      <c r="ER15" s="332"/>
      <c r="ES15" s="332"/>
      <c r="ET15" s="332"/>
      <c r="EV15" s="198">
        <f t="shared" si="24"/>
        <v>45645</v>
      </c>
      <c r="EW15" s="199" t="str">
        <f t="shared" si="25"/>
        <v>31 de enero de 2025</v>
      </c>
      <c r="EX15" s="170" t="str">
        <f t="shared" si="26"/>
        <v>Riesgos</v>
      </c>
      <c r="EY15" s="170" t="str">
        <f t="shared" si="16"/>
        <v>ID_-: Posibilidad de afectación reputacional por pérdida de credibilidad de los grupos de valor y partes interesadas, debido a bajo nivel de cumplimiento en la implementación de la Política de Gobierno Digital.</v>
      </c>
      <c r="EZ15" s="170" t="str">
        <f t="shared" si="17"/>
        <v>Ajuste en Identificación del riesgo
Análisis antes de controles
Establecimiento de controles
Tratamiento del riesgo en el Mapa de riesgos de Direccionamiento Estratégico</v>
      </c>
      <c r="FA15" s="170" t="str">
        <f t="shared" si="18"/>
        <v>Solicitud de cambio realizada y aprobada por la Oficina de Tecnologias de la información y las comunicaciones a través del Aplicativo DARUMA</v>
      </c>
    </row>
    <row r="16" spans="1:157" ht="229.5" customHeight="1" x14ac:dyDescent="0.2">
      <c r="A16" s="254" t="s">
        <v>148</v>
      </c>
      <c r="B16" s="255" t="s">
        <v>1027</v>
      </c>
      <c r="C16" s="255" t="s">
        <v>1028</v>
      </c>
      <c r="D16" s="254" t="s">
        <v>159</v>
      </c>
      <c r="E16" s="256" t="s">
        <v>91</v>
      </c>
      <c r="F16" s="255" t="s">
        <v>1047</v>
      </c>
      <c r="G16" s="256" t="s">
        <v>362</v>
      </c>
      <c r="H16" s="256" t="s">
        <v>362</v>
      </c>
      <c r="I16" s="251" t="s">
        <v>1048</v>
      </c>
      <c r="J16" s="254" t="s">
        <v>36</v>
      </c>
      <c r="K16" s="256" t="s">
        <v>363</v>
      </c>
      <c r="L16" s="255" t="s">
        <v>477</v>
      </c>
      <c r="M16" s="257" t="s">
        <v>1049</v>
      </c>
      <c r="N16" s="255" t="s">
        <v>1050</v>
      </c>
      <c r="O16" s="255" t="s">
        <v>1033</v>
      </c>
      <c r="P16" s="255" t="s">
        <v>919</v>
      </c>
      <c r="Q16" s="255" t="s">
        <v>365</v>
      </c>
      <c r="R16" s="255" t="s">
        <v>366</v>
      </c>
      <c r="S16" s="248" t="s">
        <v>367</v>
      </c>
      <c r="T16" s="248" t="s">
        <v>368</v>
      </c>
      <c r="U16" s="258" t="s">
        <v>123</v>
      </c>
      <c r="V16" s="259">
        <v>0.4</v>
      </c>
      <c r="W16" s="258" t="s">
        <v>79</v>
      </c>
      <c r="X16" s="258" t="s">
        <v>79</v>
      </c>
      <c r="Y16" s="258" t="s">
        <v>79</v>
      </c>
      <c r="Z16" s="258" t="s">
        <v>145</v>
      </c>
      <c r="AA16" s="258" t="s">
        <v>79</v>
      </c>
      <c r="AB16" s="258" t="s">
        <v>79</v>
      </c>
      <c r="AC16" s="258" t="s">
        <v>79</v>
      </c>
      <c r="AD16" s="259">
        <v>0.8</v>
      </c>
      <c r="AE16" s="67" t="s">
        <v>383</v>
      </c>
      <c r="AF16" s="255" t="s">
        <v>1051</v>
      </c>
      <c r="AG16" s="258" t="s">
        <v>144</v>
      </c>
      <c r="AH16" s="270">
        <v>2.54016E-2</v>
      </c>
      <c r="AI16" s="258" t="s">
        <v>124</v>
      </c>
      <c r="AJ16" s="270">
        <v>0.33750000000000002</v>
      </c>
      <c r="AK16" s="67" t="s">
        <v>369</v>
      </c>
      <c r="AL16" s="255" t="s">
        <v>1035</v>
      </c>
      <c r="AM16" s="254" t="s">
        <v>371</v>
      </c>
      <c r="AN16" s="255" t="s">
        <v>372</v>
      </c>
      <c r="AO16" s="255" t="s">
        <v>372</v>
      </c>
      <c r="AP16" s="255" t="s">
        <v>372</v>
      </c>
      <c r="AQ16" s="255" t="s">
        <v>362</v>
      </c>
      <c r="AR16" s="255" t="s">
        <v>372</v>
      </c>
      <c r="AS16" s="255" t="s">
        <v>372</v>
      </c>
      <c r="AT16" s="255" t="s">
        <v>1052</v>
      </c>
      <c r="AU16" s="255" t="s">
        <v>1053</v>
      </c>
      <c r="AV16" s="255" t="s">
        <v>1054</v>
      </c>
      <c r="AW16" s="183">
        <v>45645</v>
      </c>
      <c r="AX16" s="184" t="s">
        <v>423</v>
      </c>
      <c r="AY16" s="185" t="s">
        <v>1055</v>
      </c>
      <c r="AZ16" s="186"/>
      <c r="BA16" s="187"/>
      <c r="BB16" s="188"/>
      <c r="BC16" s="186"/>
      <c r="BD16" s="184"/>
      <c r="BE16" s="185"/>
      <c r="BF16" s="186"/>
      <c r="BG16" s="187"/>
      <c r="BH16" s="188"/>
      <c r="BI16" s="186"/>
      <c r="BJ16" s="184"/>
      <c r="BK16" s="185"/>
      <c r="BL16" s="186"/>
      <c r="BM16" s="187"/>
      <c r="BN16" s="188"/>
      <c r="BO16" s="186"/>
      <c r="BP16" s="184"/>
      <c r="BQ16" s="185"/>
      <c r="BR16" s="186"/>
      <c r="BS16" s="187"/>
      <c r="BT16" s="188"/>
      <c r="BU16" s="186"/>
      <c r="BV16" s="184"/>
      <c r="BW16" s="185"/>
      <c r="BX16" s="186"/>
      <c r="BY16" s="187"/>
      <c r="BZ16" s="188"/>
      <c r="CA16" s="186"/>
      <c r="CB16" s="184"/>
      <c r="CC16" s="185"/>
      <c r="CD16" s="186"/>
      <c r="CE16" s="187"/>
      <c r="CF16" s="189"/>
      <c r="CG16" s="2">
        <f t="shared" si="0"/>
        <v>33</v>
      </c>
      <c r="CH16" s="52" t="s">
        <v>401</v>
      </c>
      <c r="CI16" s="52" t="s">
        <v>402</v>
      </c>
      <c r="CJ16" s="162" t="s">
        <v>403</v>
      </c>
      <c r="CK16" s="52" t="s">
        <v>376</v>
      </c>
      <c r="CL16" s="52" t="s">
        <v>377</v>
      </c>
      <c r="CM16" s="52" t="s">
        <v>377</v>
      </c>
      <c r="CN16" s="52" t="s">
        <v>378</v>
      </c>
      <c r="CO16" s="52" t="s">
        <v>377</v>
      </c>
      <c r="CP16" s="52" t="s">
        <v>380</v>
      </c>
      <c r="CQ16" s="52"/>
      <c r="CR16" s="52" t="s">
        <v>380</v>
      </c>
      <c r="CS16" s="52" t="s">
        <v>380</v>
      </c>
      <c r="CT16" s="52" t="s">
        <v>380</v>
      </c>
      <c r="CU16" s="52" t="s">
        <v>380</v>
      </c>
      <c r="CV16" s="52" t="s">
        <v>380</v>
      </c>
      <c r="CW16" s="52" t="s">
        <v>380</v>
      </c>
      <c r="CX16" s="52" t="s">
        <v>404</v>
      </c>
      <c r="CY16" s="52" t="s">
        <v>380</v>
      </c>
      <c r="CZ16" s="52" t="s">
        <v>380</v>
      </c>
      <c r="DA16" s="52" t="s">
        <v>380</v>
      </c>
      <c r="DB16" s="52" t="s">
        <v>380</v>
      </c>
      <c r="DC16" s="52" t="s">
        <v>380</v>
      </c>
      <c r="DD16" s="52" t="s">
        <v>380</v>
      </c>
      <c r="DF16" s="174" t="str">
        <f t="shared" si="1"/>
        <v>Gestión de procesos</v>
      </c>
      <c r="DG16" s="330" t="str">
        <f t="shared" si="2"/>
        <v>Posibilidad de afectación reputacional por pérdida de credibilidad de los grupos de valor y partes interesadas, debido a errores fallas o deficiencias en la formulación y actualización de la planeación institucional</v>
      </c>
      <c r="DH16" s="330"/>
      <c r="DI16" s="330"/>
      <c r="DJ16" s="330"/>
      <c r="DK16" s="330"/>
      <c r="DL16" s="330"/>
      <c r="DM16" s="330"/>
      <c r="DN16" s="174" t="str">
        <f t="shared" si="3"/>
        <v>Alto</v>
      </c>
      <c r="DO16" s="174" t="str">
        <f t="shared" si="4"/>
        <v>Bajo</v>
      </c>
      <c r="DQ16" s="170" t="e">
        <f>SUM(LEN(#REF!)-LEN(SUBSTITUTE(#REF!,"- Preventivo","")))/LEN("- Preventivo")</f>
        <v>#REF!</v>
      </c>
      <c r="DR16" s="170" t="e">
        <f t="shared" si="5"/>
        <v>#REF!</v>
      </c>
      <c r="DS16" s="170" t="e">
        <f>SUM(LEN(#REF!)-LEN(SUBSTITUTE(#REF!,"- Detectivo","")))/LEN("- Detectivo")</f>
        <v>#REF!</v>
      </c>
      <c r="DT16" s="170" t="e">
        <f t="shared" si="6"/>
        <v>#REF!</v>
      </c>
      <c r="DU16" s="170" t="e">
        <f>SUM(LEN(#REF!)-LEN(SUBSTITUTE(#REF!,"- Correctivo","")))/LEN("- Correctivo")</f>
        <v>#REF!</v>
      </c>
      <c r="DV16" s="170" t="e">
        <f t="shared" si="7"/>
        <v>#REF!</v>
      </c>
      <c r="DW16" s="170" t="e">
        <f t="shared" si="19"/>
        <v>#REF!</v>
      </c>
      <c r="DX16" s="170" t="e">
        <f t="shared" si="8"/>
        <v>#REF!</v>
      </c>
      <c r="DY16" s="170" t="e">
        <f>SUM(LEN(#REF!)-LEN(SUBSTITUTE(#REF!,"- Documentado","")))/LEN("- Documentado")</f>
        <v>#REF!</v>
      </c>
      <c r="DZ16" s="170" t="e">
        <f>SUM(LEN(#REF!)-LEN(SUBSTITUTE(#REF!,"- Documentado","")))/LEN("- Documentado")</f>
        <v>#REF!</v>
      </c>
      <c r="EA16" s="170" t="e">
        <f t="shared" si="9"/>
        <v>#REF!</v>
      </c>
      <c r="EB16" s="170" t="e">
        <f>SUM(LEN(#REF!)-LEN(SUBSTITUTE(#REF!,"- Continua","")))/LEN("- Continua")</f>
        <v>#REF!</v>
      </c>
      <c r="EC16" s="170" t="e">
        <f>SUM(LEN(#REF!)-LEN(SUBSTITUTE(#REF!,"- Continua","")))/LEN("- Continua")</f>
        <v>#REF!</v>
      </c>
      <c r="ED16" s="170" t="e">
        <f t="shared" si="10"/>
        <v>#REF!</v>
      </c>
      <c r="EE16" s="170" t="e">
        <f>SUM(LEN(#REF!)-LEN(SUBSTITUTE(#REF!,"- Con registro","")))/LEN("- Con registro")</f>
        <v>#REF!</v>
      </c>
      <c r="EF16" s="170" t="e">
        <f>SUM(LEN(#REF!)-LEN(SUBSTITUTE(#REF!,"- Con registro","")))/LEN("- Con registro")</f>
        <v>#REF!</v>
      </c>
      <c r="EG16" s="170" t="e">
        <f t="shared" si="11"/>
        <v>#REF!</v>
      </c>
      <c r="EH16" s="173" t="e">
        <f t="shared" si="20"/>
        <v>#REF!</v>
      </c>
      <c r="EI16" s="173" t="e">
        <f t="shared" si="21"/>
        <v>#REF!</v>
      </c>
      <c r="EJ16" s="204" t="e">
        <f t="shared" si="22"/>
        <v>#REF!</v>
      </c>
      <c r="EK16" s="332" t="e">
        <f t="shared" si="23"/>
        <v>#REF!</v>
      </c>
      <c r="EL16" s="332"/>
      <c r="EM16" s="332"/>
      <c r="EN16" s="332"/>
      <c r="EO16" s="332"/>
      <c r="EP16" s="332"/>
      <c r="EQ16" s="332"/>
      <c r="ER16" s="332"/>
      <c r="ES16" s="332"/>
      <c r="ET16" s="332"/>
      <c r="EV16" s="198">
        <f t="shared" si="24"/>
        <v>45645</v>
      </c>
      <c r="EW16" s="199" t="str">
        <f t="shared" si="25"/>
        <v>31 de enero de 2025</v>
      </c>
      <c r="EX16" s="170" t="str">
        <f t="shared" si="26"/>
        <v>Riesgos</v>
      </c>
      <c r="EY16" s="170" t="str">
        <f t="shared" si="16"/>
        <v>ID_-: Posibilidad de afectación reputacional por pérdida de credibilidad de los grupos de valor y partes interesadas, debido a errores fallas o deficiencias en la formulación y actualización de la planeación institucional</v>
      </c>
      <c r="EZ16" s="170" t="str">
        <f t="shared" si="17"/>
        <v>Ajuste en Identificación del riesgo
Establecimiento de controles
 en el Mapa de riesgos de Direccionamiento Estratégico</v>
      </c>
      <c r="FA16" s="170" t="str">
        <f t="shared" si="18"/>
        <v>Solicitud de cambio realizada y aprobada por la Oficina Asesora de Planeación  a través del Aplicativo DARUMA</v>
      </c>
    </row>
    <row r="17" spans="1:157" ht="399.95" customHeight="1" x14ac:dyDescent="0.2">
      <c r="A17" s="254" t="s">
        <v>396</v>
      </c>
      <c r="B17" s="255" t="s">
        <v>397</v>
      </c>
      <c r="C17" s="255" t="s">
        <v>398</v>
      </c>
      <c r="D17" s="254" t="s">
        <v>185</v>
      </c>
      <c r="E17" s="256" t="s">
        <v>361</v>
      </c>
      <c r="F17" s="255" t="s">
        <v>399</v>
      </c>
      <c r="G17" s="256" t="s">
        <v>362</v>
      </c>
      <c r="H17" s="256" t="s">
        <v>362</v>
      </c>
      <c r="I17" s="251" t="s">
        <v>1087</v>
      </c>
      <c r="J17" s="254" t="s">
        <v>36</v>
      </c>
      <c r="K17" s="256" t="s">
        <v>363</v>
      </c>
      <c r="L17" s="255" t="s">
        <v>1088</v>
      </c>
      <c r="M17" s="257" t="s">
        <v>1089</v>
      </c>
      <c r="N17" s="255" t="s">
        <v>400</v>
      </c>
      <c r="O17" s="255" t="s">
        <v>1090</v>
      </c>
      <c r="P17" s="255" t="s">
        <v>1005</v>
      </c>
      <c r="Q17" s="255" t="s">
        <v>365</v>
      </c>
      <c r="R17" s="255" t="s">
        <v>366</v>
      </c>
      <c r="S17" s="255" t="s">
        <v>367</v>
      </c>
      <c r="T17" s="255" t="s">
        <v>368</v>
      </c>
      <c r="U17" s="258" t="s">
        <v>123</v>
      </c>
      <c r="V17" s="259">
        <v>0.4</v>
      </c>
      <c r="W17" s="258" t="s">
        <v>145</v>
      </c>
      <c r="X17" s="258" t="s">
        <v>103</v>
      </c>
      <c r="Y17" s="258" t="s">
        <v>124</v>
      </c>
      <c r="Z17" s="258" t="s">
        <v>145</v>
      </c>
      <c r="AA17" s="258" t="s">
        <v>145</v>
      </c>
      <c r="AB17" s="258" t="s">
        <v>124</v>
      </c>
      <c r="AC17" s="258" t="s">
        <v>103</v>
      </c>
      <c r="AD17" s="259">
        <v>0.6</v>
      </c>
      <c r="AE17" s="67" t="s">
        <v>86</v>
      </c>
      <c r="AF17" s="255" t="s">
        <v>1091</v>
      </c>
      <c r="AG17" s="258" t="s">
        <v>144</v>
      </c>
      <c r="AH17" s="270">
        <v>0.16799999999999998</v>
      </c>
      <c r="AI17" s="258" t="s">
        <v>124</v>
      </c>
      <c r="AJ17" s="270">
        <v>0.33749999999999997</v>
      </c>
      <c r="AK17" s="67" t="s">
        <v>369</v>
      </c>
      <c r="AL17" s="255" t="s">
        <v>1092</v>
      </c>
      <c r="AM17" s="254" t="s">
        <v>371</v>
      </c>
      <c r="AN17" s="260" t="s">
        <v>372</v>
      </c>
      <c r="AO17" s="260" t="s">
        <v>372</v>
      </c>
      <c r="AP17" s="273" t="s">
        <v>372</v>
      </c>
      <c r="AQ17" s="274" t="s">
        <v>362</v>
      </c>
      <c r="AR17" s="260" t="s">
        <v>372</v>
      </c>
      <c r="AS17" s="260" t="s">
        <v>372</v>
      </c>
      <c r="AT17" s="255" t="s">
        <v>1093</v>
      </c>
      <c r="AU17" s="255" t="s">
        <v>1094</v>
      </c>
      <c r="AV17" s="255" t="s">
        <v>1095</v>
      </c>
      <c r="AW17" s="183">
        <v>45649</v>
      </c>
      <c r="AX17" s="184" t="s">
        <v>423</v>
      </c>
      <c r="AY17" s="185" t="s">
        <v>1096</v>
      </c>
      <c r="AZ17" s="186"/>
      <c r="BA17" s="187"/>
      <c r="BB17" s="188"/>
      <c r="BC17" s="186"/>
      <c r="BD17" s="184"/>
      <c r="BE17" s="185"/>
      <c r="BF17" s="186"/>
      <c r="BG17" s="187"/>
      <c r="BH17" s="188"/>
      <c r="BI17" s="186"/>
      <c r="BJ17" s="184"/>
      <c r="BK17" s="185"/>
      <c r="BL17" s="186"/>
      <c r="BM17" s="187"/>
      <c r="BN17" s="188"/>
      <c r="BO17" s="186"/>
      <c r="BP17" s="184"/>
      <c r="BQ17" s="185"/>
      <c r="BR17" s="186"/>
      <c r="BS17" s="187"/>
      <c r="BT17" s="188"/>
      <c r="BU17" s="186"/>
      <c r="BV17" s="184"/>
      <c r="BW17" s="185"/>
      <c r="BX17" s="186"/>
      <c r="BY17" s="187"/>
      <c r="BZ17" s="188"/>
      <c r="CA17" s="186"/>
      <c r="CB17" s="184"/>
      <c r="CC17" s="185"/>
      <c r="CD17" s="186"/>
      <c r="CE17" s="187"/>
      <c r="CF17" s="189"/>
      <c r="CG17" s="2">
        <f t="shared" si="0"/>
        <v>33</v>
      </c>
      <c r="CH17" s="52" t="s">
        <v>401</v>
      </c>
      <c r="CI17" s="52" t="s">
        <v>402</v>
      </c>
      <c r="CJ17" s="162" t="s">
        <v>403</v>
      </c>
      <c r="CK17" s="52" t="s">
        <v>380</v>
      </c>
      <c r="CL17" s="52" t="s">
        <v>377</v>
      </c>
      <c r="CM17" s="52" t="s">
        <v>377</v>
      </c>
      <c r="CN17" s="52" t="s">
        <v>378</v>
      </c>
      <c r="CO17" s="52" t="s">
        <v>377</v>
      </c>
      <c r="CP17" s="52" t="s">
        <v>380</v>
      </c>
      <c r="CQ17" s="52"/>
      <c r="CR17" s="52" t="s">
        <v>406</v>
      </c>
      <c r="CS17" s="52" t="s">
        <v>387</v>
      </c>
      <c r="CT17" s="52" t="s">
        <v>380</v>
      </c>
      <c r="CU17" s="52" t="s">
        <v>380</v>
      </c>
      <c r="CV17" s="52" t="s">
        <v>380</v>
      </c>
      <c r="CW17" s="52" t="s">
        <v>380</v>
      </c>
      <c r="CX17" s="52" t="s">
        <v>407</v>
      </c>
      <c r="CY17" s="52" t="s">
        <v>380</v>
      </c>
      <c r="CZ17" s="52" t="s">
        <v>380</v>
      </c>
      <c r="DA17" s="52" t="s">
        <v>380</v>
      </c>
      <c r="DB17" s="52" t="s">
        <v>380</v>
      </c>
      <c r="DC17" s="52" t="s">
        <v>380</v>
      </c>
      <c r="DD17" s="52" t="s">
        <v>380</v>
      </c>
      <c r="DF17" s="174" t="str">
        <f t="shared" si="1"/>
        <v>Gestión de procesos</v>
      </c>
      <c r="DG17" s="330" t="str">
        <f t="shared" si="2"/>
        <v>Posibilidad de afectación reputacional por la no detección de desviaciones críticas en la muestra establecida para las unidades auditables, debido a errores (fallas o deficiencias) en la aplicación de los controles claves del proceso auditor</v>
      </c>
      <c r="DH17" s="330"/>
      <c r="DI17" s="330"/>
      <c r="DJ17" s="330"/>
      <c r="DK17" s="330"/>
      <c r="DL17" s="330"/>
      <c r="DM17" s="330"/>
      <c r="DN17" s="174" t="str">
        <f t="shared" si="3"/>
        <v>Moderado</v>
      </c>
      <c r="DO17" s="174" t="str">
        <f t="shared" si="4"/>
        <v>Bajo</v>
      </c>
      <c r="DQ17" s="170" t="e">
        <f>SUM(LEN(#REF!)-LEN(SUBSTITUTE(#REF!,"- Preventivo","")))/LEN("- Preventivo")</f>
        <v>#REF!</v>
      </c>
      <c r="DR17" s="170" t="e">
        <f t="shared" si="5"/>
        <v>#REF!</v>
      </c>
      <c r="DS17" s="170" t="e">
        <f>SUM(LEN(#REF!)-LEN(SUBSTITUTE(#REF!,"- Detectivo","")))/LEN("- Detectivo")</f>
        <v>#REF!</v>
      </c>
      <c r="DT17" s="170" t="e">
        <f t="shared" si="6"/>
        <v>#REF!</v>
      </c>
      <c r="DU17" s="170" t="e">
        <f>SUM(LEN(#REF!)-LEN(SUBSTITUTE(#REF!,"- Correctivo","")))/LEN("- Correctivo")</f>
        <v>#REF!</v>
      </c>
      <c r="DV17" s="170" t="e">
        <f t="shared" si="7"/>
        <v>#REF!</v>
      </c>
      <c r="DW17" s="170" t="e">
        <f t="shared" si="19"/>
        <v>#REF!</v>
      </c>
      <c r="DX17" s="170" t="e">
        <f t="shared" si="8"/>
        <v>#REF!</v>
      </c>
      <c r="DY17" s="170" t="e">
        <f>SUM(LEN(#REF!)-LEN(SUBSTITUTE(#REF!,"- Documentado","")))/LEN("- Documentado")</f>
        <v>#REF!</v>
      </c>
      <c r="DZ17" s="170" t="e">
        <f>SUM(LEN(#REF!)-LEN(SUBSTITUTE(#REF!,"- Documentado","")))/LEN("- Documentado")</f>
        <v>#REF!</v>
      </c>
      <c r="EA17" s="170" t="e">
        <f t="shared" si="9"/>
        <v>#REF!</v>
      </c>
      <c r="EB17" s="170" t="e">
        <f>SUM(LEN(#REF!)-LEN(SUBSTITUTE(#REF!,"- Continua","")))/LEN("- Continua")</f>
        <v>#REF!</v>
      </c>
      <c r="EC17" s="170" t="e">
        <f>SUM(LEN(#REF!)-LEN(SUBSTITUTE(#REF!,"- Continua","")))/LEN("- Continua")</f>
        <v>#REF!</v>
      </c>
      <c r="ED17" s="170" t="e">
        <f t="shared" si="10"/>
        <v>#REF!</v>
      </c>
      <c r="EE17" s="170" t="e">
        <f>SUM(LEN(#REF!)-LEN(SUBSTITUTE(#REF!,"- Con registro","")))/LEN("- Con registro")</f>
        <v>#REF!</v>
      </c>
      <c r="EF17" s="170" t="e">
        <f>SUM(LEN(#REF!)-LEN(SUBSTITUTE(#REF!,"- Con registro","")))/LEN("- Con registro")</f>
        <v>#REF!</v>
      </c>
      <c r="EG17" s="170" t="e">
        <f t="shared" si="11"/>
        <v>#REF!</v>
      </c>
      <c r="EH17" s="173" t="e">
        <f t="shared" si="20"/>
        <v>#REF!</v>
      </c>
      <c r="EI17" s="173" t="e">
        <f t="shared" si="21"/>
        <v>#REF!</v>
      </c>
      <c r="EJ17" s="204" t="e">
        <f t="shared" si="22"/>
        <v>#REF!</v>
      </c>
      <c r="EK17" s="332" t="e">
        <f t="shared" si="23"/>
        <v>#REF!</v>
      </c>
      <c r="EL17" s="332"/>
      <c r="EM17" s="332"/>
      <c r="EN17" s="332"/>
      <c r="EO17" s="332"/>
      <c r="EP17" s="332"/>
      <c r="EQ17" s="332"/>
      <c r="ER17" s="332"/>
      <c r="ES17" s="332"/>
      <c r="ET17" s="332"/>
      <c r="EV17" s="198">
        <f t="shared" si="24"/>
        <v>45649</v>
      </c>
      <c r="EW17" s="199" t="str">
        <f t="shared" si="25"/>
        <v>31 de enero de 2025</v>
      </c>
      <c r="EX17" s="170" t="str">
        <f t="shared" si="26"/>
        <v>Riesgos</v>
      </c>
      <c r="EY17" s="170" t="str">
        <f t="shared" si="16"/>
        <v>ID_-: Posibilidad de afectación reputacional por la no detección de desviaciones críticas en la muestra establecida para las unidades auditables, debido a errores (fallas o deficiencias) en la aplicación de los controles claves del proceso auditor</v>
      </c>
      <c r="EZ17" s="170" t="str">
        <f t="shared" si="17"/>
        <v>Ajuste en Identificación del riesgo
Establecimiento de controles
 en el Mapa de riesgos de Evaluación del Sistema de Control Interno</v>
      </c>
      <c r="FA17" s="170" t="str">
        <f t="shared" si="18"/>
        <v>Solicitud de cambio realizada y aprobada por la Oficina de Control Interno   a través del Aplicativo DARUMA</v>
      </c>
    </row>
    <row r="18" spans="1:157" ht="399.95" customHeight="1" x14ac:dyDescent="0.2">
      <c r="A18" s="254" t="s">
        <v>408</v>
      </c>
      <c r="B18" s="255" t="s">
        <v>409</v>
      </c>
      <c r="C18" s="255" t="s">
        <v>410</v>
      </c>
      <c r="D18" s="254" t="s">
        <v>1128</v>
      </c>
      <c r="E18" s="256" t="s">
        <v>39</v>
      </c>
      <c r="F18" s="255" t="s">
        <v>411</v>
      </c>
      <c r="G18" s="256" t="s">
        <v>362</v>
      </c>
      <c r="H18" s="256" t="s">
        <v>362</v>
      </c>
      <c r="I18" s="251" t="s">
        <v>412</v>
      </c>
      <c r="J18" s="254" t="s">
        <v>36</v>
      </c>
      <c r="K18" s="256" t="s">
        <v>363</v>
      </c>
      <c r="L18" s="255" t="s">
        <v>1129</v>
      </c>
      <c r="M18" s="257" t="s">
        <v>1130</v>
      </c>
      <c r="N18" s="255" t="s">
        <v>1131</v>
      </c>
      <c r="O18" s="255" t="s">
        <v>1132</v>
      </c>
      <c r="P18" s="255" t="s">
        <v>1005</v>
      </c>
      <c r="Q18" s="255" t="s">
        <v>365</v>
      </c>
      <c r="R18" s="255" t="s">
        <v>413</v>
      </c>
      <c r="S18" s="255" t="s">
        <v>920</v>
      </c>
      <c r="T18" s="255" t="s">
        <v>915</v>
      </c>
      <c r="U18" s="258" t="s">
        <v>123</v>
      </c>
      <c r="V18" s="259">
        <v>0.4</v>
      </c>
      <c r="W18" s="258" t="s">
        <v>145</v>
      </c>
      <c r="X18" s="258" t="s">
        <v>124</v>
      </c>
      <c r="Y18" s="258" t="s">
        <v>145</v>
      </c>
      <c r="Z18" s="258" t="s">
        <v>124</v>
      </c>
      <c r="AA18" s="258" t="s">
        <v>124</v>
      </c>
      <c r="AB18" s="258" t="s">
        <v>124</v>
      </c>
      <c r="AC18" s="258" t="s">
        <v>124</v>
      </c>
      <c r="AD18" s="259">
        <v>0.4</v>
      </c>
      <c r="AE18" s="67" t="s">
        <v>86</v>
      </c>
      <c r="AF18" s="255" t="s">
        <v>1133</v>
      </c>
      <c r="AG18" s="258" t="s">
        <v>144</v>
      </c>
      <c r="AH18" s="270">
        <v>0.16799999999999998</v>
      </c>
      <c r="AI18" s="258" t="s">
        <v>124</v>
      </c>
      <c r="AJ18" s="270">
        <v>0.30000000000000004</v>
      </c>
      <c r="AK18" s="67" t="s">
        <v>369</v>
      </c>
      <c r="AL18" s="255" t="s">
        <v>1134</v>
      </c>
      <c r="AM18" s="254" t="s">
        <v>371</v>
      </c>
      <c r="AN18" s="255" t="s">
        <v>372</v>
      </c>
      <c r="AO18" s="255" t="s">
        <v>372</v>
      </c>
      <c r="AP18" s="255" t="s">
        <v>372</v>
      </c>
      <c r="AQ18" s="255" t="s">
        <v>362</v>
      </c>
      <c r="AR18" s="255" t="s">
        <v>372</v>
      </c>
      <c r="AS18" s="255" t="s">
        <v>372</v>
      </c>
      <c r="AT18" s="255" t="s">
        <v>1135</v>
      </c>
      <c r="AU18" s="255" t="s">
        <v>1136</v>
      </c>
      <c r="AV18" s="255" t="s">
        <v>1137</v>
      </c>
      <c r="AW18" s="183">
        <v>45646</v>
      </c>
      <c r="AX18" s="184" t="s">
        <v>423</v>
      </c>
      <c r="AY18" s="185" t="s">
        <v>1138</v>
      </c>
      <c r="AZ18" s="186"/>
      <c r="BA18" s="187"/>
      <c r="BB18" s="188"/>
      <c r="BC18" s="186"/>
      <c r="BD18" s="184"/>
      <c r="BE18" s="185"/>
      <c r="BF18" s="186"/>
      <c r="BG18" s="187"/>
      <c r="BH18" s="188"/>
      <c r="BI18" s="186"/>
      <c r="BJ18" s="184"/>
      <c r="BK18" s="185"/>
      <c r="BL18" s="186"/>
      <c r="BM18" s="187"/>
      <c r="BN18" s="188"/>
      <c r="BO18" s="186"/>
      <c r="BP18" s="184"/>
      <c r="BQ18" s="185"/>
      <c r="BR18" s="186"/>
      <c r="BS18" s="187"/>
      <c r="BT18" s="188"/>
      <c r="BU18" s="186"/>
      <c r="BV18" s="184"/>
      <c r="BW18" s="185"/>
      <c r="BX18" s="186"/>
      <c r="BY18" s="187"/>
      <c r="BZ18" s="188"/>
      <c r="CA18" s="186"/>
      <c r="CB18" s="184"/>
      <c r="CC18" s="185"/>
      <c r="CD18" s="186"/>
      <c r="CE18" s="187"/>
      <c r="CF18" s="189"/>
      <c r="CG18" s="2">
        <f t="shared" si="0"/>
        <v>33</v>
      </c>
      <c r="CH18" s="52" t="s">
        <v>414</v>
      </c>
      <c r="CI18" s="52" t="s">
        <v>415</v>
      </c>
      <c r="CJ18" s="52" t="s">
        <v>416</v>
      </c>
      <c r="CK18" s="52" t="s">
        <v>376</v>
      </c>
      <c r="CL18" s="52" t="s">
        <v>377</v>
      </c>
      <c r="CM18" s="52" t="s">
        <v>377</v>
      </c>
      <c r="CN18" s="52" t="s">
        <v>378</v>
      </c>
      <c r="CO18" s="52" t="s">
        <v>377</v>
      </c>
      <c r="CP18" s="52" t="s">
        <v>380</v>
      </c>
      <c r="CQ18" s="52"/>
      <c r="CR18" s="52" t="s">
        <v>380</v>
      </c>
      <c r="CS18" s="52" t="s">
        <v>380</v>
      </c>
      <c r="CT18" s="52" t="s">
        <v>380</v>
      </c>
      <c r="CU18" s="52" t="s">
        <v>380</v>
      </c>
      <c r="CV18" s="52" t="s">
        <v>380</v>
      </c>
      <c r="CW18" s="52" t="s">
        <v>380</v>
      </c>
      <c r="CX18" s="52" t="s">
        <v>417</v>
      </c>
      <c r="CY18" s="52" t="s">
        <v>380</v>
      </c>
      <c r="CZ18" s="52" t="s">
        <v>380</v>
      </c>
      <c r="DA18" s="52" t="s">
        <v>380</v>
      </c>
      <c r="DB18" s="52" t="s">
        <v>380</v>
      </c>
      <c r="DC18" s="52" t="s">
        <v>380</v>
      </c>
      <c r="DD18" s="52" t="s">
        <v>380</v>
      </c>
      <c r="DF18" s="174" t="str">
        <f t="shared" si="1"/>
        <v>Gestión de procesos</v>
      </c>
      <c r="DG18" s="330" t="str">
        <f t="shared" si="2"/>
        <v>Posibilidad de afectación reputacional por no lograr fortalecer la administración y la gestión pública distrital, debido a deficiencias al planificar, diseñar y/o orientar las estrategias para el fortalecimiento de la administración y la gestión pública distrital</v>
      </c>
      <c r="DH18" s="330"/>
      <c r="DI18" s="330"/>
      <c r="DJ18" s="330"/>
      <c r="DK18" s="330"/>
      <c r="DL18" s="330"/>
      <c r="DM18" s="330"/>
      <c r="DN18" s="174" t="str">
        <f t="shared" si="3"/>
        <v>Moderado</v>
      </c>
      <c r="DO18" s="174" t="str">
        <f t="shared" si="4"/>
        <v>Bajo</v>
      </c>
      <c r="DQ18" s="170" t="e">
        <f>SUM(LEN(#REF!)-LEN(SUBSTITUTE(#REF!,"- Preventivo","")))/LEN("- Preventivo")</f>
        <v>#REF!</v>
      </c>
      <c r="DR18" s="170" t="e">
        <f t="shared" si="5"/>
        <v>#REF!</v>
      </c>
      <c r="DS18" s="170" t="e">
        <f>SUM(LEN(#REF!)-LEN(SUBSTITUTE(#REF!,"- Detectivo","")))/LEN("- Detectivo")</f>
        <v>#REF!</v>
      </c>
      <c r="DT18" s="170" t="e">
        <f t="shared" si="6"/>
        <v>#REF!</v>
      </c>
      <c r="DU18" s="170" t="e">
        <f>SUM(LEN(#REF!)-LEN(SUBSTITUTE(#REF!,"- Correctivo","")))/LEN("- Correctivo")</f>
        <v>#REF!</v>
      </c>
      <c r="DV18" s="170" t="e">
        <f t="shared" si="7"/>
        <v>#REF!</v>
      </c>
      <c r="DW18" s="170" t="e">
        <f t="shared" si="19"/>
        <v>#REF!</v>
      </c>
      <c r="DX18" s="170" t="e">
        <f t="shared" si="8"/>
        <v>#REF!</v>
      </c>
      <c r="DY18" s="170" t="e">
        <f>SUM(LEN(#REF!)-LEN(SUBSTITUTE(#REF!,"- Documentado","")))/LEN("- Documentado")</f>
        <v>#REF!</v>
      </c>
      <c r="DZ18" s="170" t="e">
        <f>SUM(LEN(#REF!)-LEN(SUBSTITUTE(#REF!,"- Documentado","")))/LEN("- Documentado")</f>
        <v>#REF!</v>
      </c>
      <c r="EA18" s="170" t="e">
        <f t="shared" si="9"/>
        <v>#REF!</v>
      </c>
      <c r="EB18" s="170" t="e">
        <f>SUM(LEN(#REF!)-LEN(SUBSTITUTE(#REF!,"- Continua","")))/LEN("- Continua")</f>
        <v>#REF!</v>
      </c>
      <c r="EC18" s="170" t="e">
        <f>SUM(LEN(#REF!)-LEN(SUBSTITUTE(#REF!,"- Continua","")))/LEN("- Continua")</f>
        <v>#REF!</v>
      </c>
      <c r="ED18" s="170" t="e">
        <f t="shared" si="10"/>
        <v>#REF!</v>
      </c>
      <c r="EE18" s="170" t="e">
        <f>SUM(LEN(#REF!)-LEN(SUBSTITUTE(#REF!,"- Con registro","")))/LEN("- Con registro")</f>
        <v>#REF!</v>
      </c>
      <c r="EF18" s="170" t="e">
        <f>SUM(LEN(#REF!)-LEN(SUBSTITUTE(#REF!,"- Con registro","")))/LEN("- Con registro")</f>
        <v>#REF!</v>
      </c>
      <c r="EG18" s="170" t="e">
        <f t="shared" si="11"/>
        <v>#REF!</v>
      </c>
      <c r="EH18" s="173" t="e">
        <f t="shared" si="20"/>
        <v>#REF!</v>
      </c>
      <c r="EI18" s="173" t="e">
        <f t="shared" si="21"/>
        <v>#REF!</v>
      </c>
      <c r="EJ18" s="204" t="e">
        <f t="shared" si="22"/>
        <v>#REF!</v>
      </c>
      <c r="EK18" s="332" t="e">
        <f t="shared" si="23"/>
        <v>#REF!</v>
      </c>
      <c r="EL18" s="332"/>
      <c r="EM18" s="332"/>
      <c r="EN18" s="332"/>
      <c r="EO18" s="332"/>
      <c r="EP18" s="332"/>
      <c r="EQ18" s="332"/>
      <c r="ER18" s="332"/>
      <c r="ES18" s="332"/>
      <c r="ET18" s="332"/>
      <c r="EV18" s="198">
        <f t="shared" si="24"/>
        <v>45646</v>
      </c>
      <c r="EW18" s="199" t="str">
        <f t="shared" si="25"/>
        <v>31 de enero de 2025</v>
      </c>
      <c r="EX18" s="170" t="str">
        <f t="shared" si="26"/>
        <v>Riesgos</v>
      </c>
      <c r="EY18" s="170" t="str">
        <f t="shared" si="16"/>
        <v>ID_-: Posibilidad de afectación reputacional por no lograr fortalecer la administración y la gestión pública distrital, debido a deficiencias al planificar, diseñar y/o orientar las estrategias para el fortalecimiento de la administración y la gestión pública distrital</v>
      </c>
      <c r="EZ18" s="170" t="str">
        <f t="shared" si="17"/>
        <v>Ajuste en Identificación del riesgo
Establecimiento de controles
 en el Mapa de riesgos de Fortalecimiento de la Gestión Pública</v>
      </c>
      <c r="FA18" s="170" t="str">
        <f t="shared" si="18"/>
        <v>Solicitud de cambio realizada y aprobada por la Dirección Distrital de Desarrollo  Institucional a través del Aplicativo DARUMA</v>
      </c>
    </row>
    <row r="19" spans="1:157" ht="399.95" customHeight="1" x14ac:dyDescent="0.2">
      <c r="A19" s="254" t="s">
        <v>408</v>
      </c>
      <c r="B19" s="255" t="s">
        <v>409</v>
      </c>
      <c r="C19" s="255" t="s">
        <v>410</v>
      </c>
      <c r="D19" s="254" t="s">
        <v>1128</v>
      </c>
      <c r="E19" s="256" t="s">
        <v>39</v>
      </c>
      <c r="F19" s="255" t="s">
        <v>411</v>
      </c>
      <c r="G19" s="256" t="s">
        <v>362</v>
      </c>
      <c r="H19" s="256" t="s">
        <v>362</v>
      </c>
      <c r="I19" s="251" t="s">
        <v>418</v>
      </c>
      <c r="J19" s="254" t="s">
        <v>36</v>
      </c>
      <c r="K19" s="256" t="s">
        <v>363</v>
      </c>
      <c r="L19" s="255" t="s">
        <v>1139</v>
      </c>
      <c r="M19" s="257" t="s">
        <v>1140</v>
      </c>
      <c r="N19" s="255" t="s">
        <v>419</v>
      </c>
      <c r="O19" s="255" t="s">
        <v>420</v>
      </c>
      <c r="P19" s="255" t="s">
        <v>1005</v>
      </c>
      <c r="Q19" s="255" t="s">
        <v>421</v>
      </c>
      <c r="R19" s="255" t="s">
        <v>413</v>
      </c>
      <c r="S19" s="255" t="s">
        <v>367</v>
      </c>
      <c r="T19" s="260" t="s">
        <v>368</v>
      </c>
      <c r="U19" s="258" t="s">
        <v>123</v>
      </c>
      <c r="V19" s="259">
        <v>0.4</v>
      </c>
      <c r="W19" s="258" t="s">
        <v>145</v>
      </c>
      <c r="X19" s="258" t="s">
        <v>124</v>
      </c>
      <c r="Y19" s="258" t="s">
        <v>145</v>
      </c>
      <c r="Z19" s="258" t="s">
        <v>124</v>
      </c>
      <c r="AA19" s="258" t="s">
        <v>124</v>
      </c>
      <c r="AB19" s="258" t="s">
        <v>124</v>
      </c>
      <c r="AC19" s="258" t="s">
        <v>124</v>
      </c>
      <c r="AD19" s="259">
        <v>0.4</v>
      </c>
      <c r="AE19" s="67" t="s">
        <v>86</v>
      </c>
      <c r="AF19" s="255" t="s">
        <v>1141</v>
      </c>
      <c r="AG19" s="258" t="s">
        <v>144</v>
      </c>
      <c r="AH19" s="270">
        <v>3.6288000000000001E-2</v>
      </c>
      <c r="AI19" s="258" t="s">
        <v>124</v>
      </c>
      <c r="AJ19" s="270">
        <v>0.30000000000000004</v>
      </c>
      <c r="AK19" s="67" t="s">
        <v>369</v>
      </c>
      <c r="AL19" s="255" t="s">
        <v>1142</v>
      </c>
      <c r="AM19" s="254" t="s">
        <v>371</v>
      </c>
      <c r="AN19" s="255" t="s">
        <v>372</v>
      </c>
      <c r="AO19" s="255" t="s">
        <v>372</v>
      </c>
      <c r="AP19" s="255" t="s">
        <v>372</v>
      </c>
      <c r="AQ19" s="255" t="s">
        <v>362</v>
      </c>
      <c r="AR19" s="255" t="s">
        <v>372</v>
      </c>
      <c r="AS19" s="255" t="s">
        <v>372</v>
      </c>
      <c r="AT19" s="255" t="s">
        <v>1143</v>
      </c>
      <c r="AU19" s="255" t="s">
        <v>1144</v>
      </c>
      <c r="AV19" s="255" t="s">
        <v>1145</v>
      </c>
      <c r="AW19" s="183">
        <v>45646</v>
      </c>
      <c r="AX19" s="184" t="s">
        <v>423</v>
      </c>
      <c r="AY19" s="185" t="s">
        <v>1146</v>
      </c>
      <c r="AZ19" s="186"/>
      <c r="BA19" s="187"/>
      <c r="BB19" s="188"/>
      <c r="BC19" s="186"/>
      <c r="BD19" s="184"/>
      <c r="BE19" s="185"/>
      <c r="BF19" s="186"/>
      <c r="BG19" s="187"/>
      <c r="BH19" s="188"/>
      <c r="BI19" s="186"/>
      <c r="BJ19" s="184"/>
      <c r="BK19" s="185"/>
      <c r="BL19" s="186"/>
      <c r="BM19" s="187"/>
      <c r="BN19" s="188"/>
      <c r="BO19" s="186"/>
      <c r="BP19" s="184"/>
      <c r="BQ19" s="185"/>
      <c r="BR19" s="186"/>
      <c r="BS19" s="187"/>
      <c r="BT19" s="188"/>
      <c r="BU19" s="186"/>
      <c r="BV19" s="184"/>
      <c r="BW19" s="185"/>
      <c r="BX19" s="186"/>
      <c r="BY19" s="187"/>
      <c r="BZ19" s="188"/>
      <c r="CA19" s="186"/>
      <c r="CB19" s="184"/>
      <c r="CC19" s="185"/>
      <c r="CD19" s="186"/>
      <c r="CE19" s="187"/>
      <c r="CF19" s="189"/>
      <c r="CG19" s="2">
        <f t="shared" si="0"/>
        <v>33</v>
      </c>
      <c r="CH19" s="52" t="s">
        <v>414</v>
      </c>
      <c r="CI19" s="52" t="s">
        <v>415</v>
      </c>
      <c r="CJ19" s="52" t="s">
        <v>416</v>
      </c>
      <c r="CK19" s="52" t="s">
        <v>376</v>
      </c>
      <c r="CL19" s="52" t="s">
        <v>377</v>
      </c>
      <c r="CM19" s="52" t="s">
        <v>377</v>
      </c>
      <c r="CN19" s="52" t="s">
        <v>378</v>
      </c>
      <c r="CO19" s="52" t="s">
        <v>377</v>
      </c>
      <c r="CP19" s="52" t="s">
        <v>380</v>
      </c>
      <c r="CQ19" s="52"/>
      <c r="CR19" s="52" t="s">
        <v>380</v>
      </c>
      <c r="CS19" s="52" t="s">
        <v>380</v>
      </c>
      <c r="CT19" s="52" t="s">
        <v>380</v>
      </c>
      <c r="CU19" s="52" t="s">
        <v>380</v>
      </c>
      <c r="CV19" s="52" t="s">
        <v>380</v>
      </c>
      <c r="CW19" s="52" t="s">
        <v>380</v>
      </c>
      <c r="CX19" s="52" t="s">
        <v>424</v>
      </c>
      <c r="CY19" s="52" t="s">
        <v>380</v>
      </c>
      <c r="CZ19" s="52" t="s">
        <v>380</v>
      </c>
      <c r="DA19" s="52" t="s">
        <v>380</v>
      </c>
      <c r="DB19" s="52" t="s">
        <v>380</v>
      </c>
      <c r="DC19" s="52" t="s">
        <v>380</v>
      </c>
      <c r="DD19" s="52" t="s">
        <v>380</v>
      </c>
      <c r="DF19" s="174" t="str">
        <f t="shared" si="1"/>
        <v>Gestión de procesos</v>
      </c>
      <c r="DG19" s="330" t="str">
        <f t="shared" si="2"/>
        <v>Posibilidad de afectación reputacional por no lograr fortalecer la administración y la gestión pública distrital, debido a deficiencias al planificar, diseñar y/o ejecutar los cursos y/o diplomados de formación</v>
      </c>
      <c r="DH19" s="330"/>
      <c r="DI19" s="330"/>
      <c r="DJ19" s="330"/>
      <c r="DK19" s="330"/>
      <c r="DL19" s="330"/>
      <c r="DM19" s="330"/>
      <c r="DN19" s="174" t="str">
        <f t="shared" si="3"/>
        <v>Moderado</v>
      </c>
      <c r="DO19" s="174" t="str">
        <f t="shared" si="4"/>
        <v>Bajo</v>
      </c>
      <c r="DQ19" s="170" t="e">
        <f>SUM(LEN(#REF!)-LEN(SUBSTITUTE(#REF!,"- Preventivo","")))/LEN("- Preventivo")</f>
        <v>#REF!</v>
      </c>
      <c r="DR19" s="170" t="e">
        <f t="shared" si="5"/>
        <v>#REF!</v>
      </c>
      <c r="DS19" s="170" t="e">
        <f>SUM(LEN(#REF!)-LEN(SUBSTITUTE(#REF!,"- Detectivo","")))/LEN("- Detectivo")</f>
        <v>#REF!</v>
      </c>
      <c r="DT19" s="170" t="e">
        <f t="shared" si="6"/>
        <v>#REF!</v>
      </c>
      <c r="DU19" s="170" t="e">
        <f>SUM(LEN(#REF!)-LEN(SUBSTITUTE(#REF!,"- Correctivo","")))/LEN("- Correctivo")</f>
        <v>#REF!</v>
      </c>
      <c r="DV19" s="170" t="e">
        <f t="shared" si="7"/>
        <v>#REF!</v>
      </c>
      <c r="DW19" s="170" t="e">
        <f t="shared" si="19"/>
        <v>#REF!</v>
      </c>
      <c r="DX19" s="170" t="e">
        <f t="shared" si="8"/>
        <v>#REF!</v>
      </c>
      <c r="DY19" s="170" t="e">
        <f>SUM(LEN(#REF!)-LEN(SUBSTITUTE(#REF!,"- Documentado","")))/LEN("- Documentado")</f>
        <v>#REF!</v>
      </c>
      <c r="DZ19" s="170" t="e">
        <f>SUM(LEN(#REF!)-LEN(SUBSTITUTE(#REF!,"- Documentado","")))/LEN("- Documentado")</f>
        <v>#REF!</v>
      </c>
      <c r="EA19" s="170" t="e">
        <f t="shared" si="9"/>
        <v>#REF!</v>
      </c>
      <c r="EB19" s="170" t="e">
        <f>SUM(LEN(#REF!)-LEN(SUBSTITUTE(#REF!,"- Continua","")))/LEN("- Continua")</f>
        <v>#REF!</v>
      </c>
      <c r="EC19" s="170" t="e">
        <f>SUM(LEN(#REF!)-LEN(SUBSTITUTE(#REF!,"- Continua","")))/LEN("- Continua")</f>
        <v>#REF!</v>
      </c>
      <c r="ED19" s="170" t="e">
        <f t="shared" si="10"/>
        <v>#REF!</v>
      </c>
      <c r="EE19" s="170" t="e">
        <f>SUM(LEN(#REF!)-LEN(SUBSTITUTE(#REF!,"- Con registro","")))/LEN("- Con registro")</f>
        <v>#REF!</v>
      </c>
      <c r="EF19" s="170" t="e">
        <f>SUM(LEN(#REF!)-LEN(SUBSTITUTE(#REF!,"- Con registro","")))/LEN("- Con registro")</f>
        <v>#REF!</v>
      </c>
      <c r="EG19" s="170" t="e">
        <f t="shared" si="11"/>
        <v>#REF!</v>
      </c>
      <c r="EH19" s="173" t="e">
        <f t="shared" si="20"/>
        <v>#REF!</v>
      </c>
      <c r="EI19" s="173" t="e">
        <f t="shared" si="21"/>
        <v>#REF!</v>
      </c>
      <c r="EJ19" s="204" t="e">
        <f t="shared" si="22"/>
        <v>#REF!</v>
      </c>
      <c r="EK19" s="332" t="e">
        <f t="shared" si="23"/>
        <v>#REF!</v>
      </c>
      <c r="EL19" s="332"/>
      <c r="EM19" s="332"/>
      <c r="EN19" s="332"/>
      <c r="EO19" s="332"/>
      <c r="EP19" s="332"/>
      <c r="EQ19" s="332"/>
      <c r="ER19" s="332"/>
      <c r="ES19" s="332"/>
      <c r="ET19" s="332"/>
      <c r="EV19" s="198">
        <f t="shared" si="24"/>
        <v>45646</v>
      </c>
      <c r="EW19" s="199" t="str">
        <f t="shared" si="25"/>
        <v>31 de enero de 2025</v>
      </c>
      <c r="EX19" s="170" t="str">
        <f t="shared" si="26"/>
        <v>Riesgos</v>
      </c>
      <c r="EY19" s="170" t="str">
        <f t="shared" si="16"/>
        <v>ID_-: Posibilidad de afectación reputacional por no lograr fortalecer la administración y la gestión pública distrital, debido a deficiencias al planificar, diseñar y/o ejecutar los cursos y/o diplomados de formación</v>
      </c>
      <c r="EZ19" s="170" t="str">
        <f t="shared" si="17"/>
        <v>Ajuste en Identificación del riesgo
Establecimiento de controles
 en el Mapa de riesgos de Fortalecimiento de la Gestión Pública</v>
      </c>
      <c r="FA19" s="170" t="str">
        <f t="shared" si="18"/>
        <v>Solicitud de cambio realizada y aprobada por la Dirección Distrital de Desarrollo  Institucional  a través del Aplicativo DARUMA</v>
      </c>
    </row>
    <row r="20" spans="1:157" ht="399.95" customHeight="1" x14ac:dyDescent="0.2">
      <c r="A20" s="254" t="s">
        <v>408</v>
      </c>
      <c r="B20" s="255" t="s">
        <v>409</v>
      </c>
      <c r="C20" s="255" t="s">
        <v>410</v>
      </c>
      <c r="D20" s="254" t="s">
        <v>1128</v>
      </c>
      <c r="E20" s="256" t="s">
        <v>39</v>
      </c>
      <c r="F20" s="255" t="s">
        <v>457</v>
      </c>
      <c r="G20" s="256" t="s">
        <v>362</v>
      </c>
      <c r="H20" s="256" t="s">
        <v>362</v>
      </c>
      <c r="I20" s="251" t="s">
        <v>1147</v>
      </c>
      <c r="J20" s="254" t="s">
        <v>36</v>
      </c>
      <c r="K20" s="256" t="s">
        <v>363</v>
      </c>
      <c r="L20" s="255" t="s">
        <v>171</v>
      </c>
      <c r="M20" s="257" t="s">
        <v>1148</v>
      </c>
      <c r="N20" s="255" t="s">
        <v>458</v>
      </c>
      <c r="O20" s="255" t="s">
        <v>459</v>
      </c>
      <c r="P20" s="255" t="s">
        <v>1005</v>
      </c>
      <c r="Q20" s="255" t="s">
        <v>460</v>
      </c>
      <c r="R20" s="255" t="s">
        <v>413</v>
      </c>
      <c r="S20" s="255" t="s">
        <v>980</v>
      </c>
      <c r="T20" s="255" t="s">
        <v>973</v>
      </c>
      <c r="U20" s="258" t="s">
        <v>102</v>
      </c>
      <c r="V20" s="259">
        <v>0.6</v>
      </c>
      <c r="W20" s="258" t="s">
        <v>145</v>
      </c>
      <c r="X20" s="258" t="s">
        <v>103</v>
      </c>
      <c r="Y20" s="258" t="s">
        <v>124</v>
      </c>
      <c r="Z20" s="258" t="s">
        <v>124</v>
      </c>
      <c r="AA20" s="258" t="s">
        <v>103</v>
      </c>
      <c r="AB20" s="258" t="s">
        <v>124</v>
      </c>
      <c r="AC20" s="258" t="s">
        <v>103</v>
      </c>
      <c r="AD20" s="259">
        <v>0.6</v>
      </c>
      <c r="AE20" s="67" t="s">
        <v>86</v>
      </c>
      <c r="AF20" s="255" t="s">
        <v>461</v>
      </c>
      <c r="AG20" s="258" t="s">
        <v>144</v>
      </c>
      <c r="AH20" s="270">
        <v>0.12348000000000001</v>
      </c>
      <c r="AI20" s="258" t="s">
        <v>124</v>
      </c>
      <c r="AJ20" s="270">
        <v>0.25312499999999999</v>
      </c>
      <c r="AK20" s="67" t="s">
        <v>369</v>
      </c>
      <c r="AL20" s="255" t="s">
        <v>1149</v>
      </c>
      <c r="AM20" s="254" t="s">
        <v>371</v>
      </c>
      <c r="AN20" s="260" t="s">
        <v>372</v>
      </c>
      <c r="AO20" s="273" t="s">
        <v>372</v>
      </c>
      <c r="AP20" s="273" t="s">
        <v>372</v>
      </c>
      <c r="AQ20" s="260" t="s">
        <v>362</v>
      </c>
      <c r="AR20" s="260" t="s">
        <v>372</v>
      </c>
      <c r="AS20" s="255" t="s">
        <v>372</v>
      </c>
      <c r="AT20" s="255" t="s">
        <v>1150</v>
      </c>
      <c r="AU20" s="255" t="s">
        <v>1151</v>
      </c>
      <c r="AV20" s="257" t="s">
        <v>1152</v>
      </c>
      <c r="AW20" s="237">
        <v>45646</v>
      </c>
      <c r="AX20" s="185" t="s">
        <v>447</v>
      </c>
      <c r="AY20" s="182" t="s">
        <v>1153</v>
      </c>
      <c r="AZ20" s="209"/>
      <c r="BA20" s="188"/>
      <c r="BB20" s="186"/>
      <c r="BC20" s="186"/>
      <c r="BD20" s="184"/>
      <c r="BE20" s="185"/>
      <c r="BF20" s="186"/>
      <c r="BG20" s="187"/>
      <c r="BH20" s="188"/>
      <c r="BI20" s="186"/>
      <c r="BJ20" s="184"/>
      <c r="BK20" s="185"/>
      <c r="BL20" s="186"/>
      <c r="BM20" s="187"/>
      <c r="BN20" s="188"/>
      <c r="BO20" s="186"/>
      <c r="BP20" s="184"/>
      <c r="BQ20" s="185"/>
      <c r="BR20" s="186"/>
      <c r="BS20" s="187"/>
      <c r="BT20" s="188"/>
      <c r="BU20" s="186"/>
      <c r="BV20" s="184"/>
      <c r="BW20" s="185"/>
      <c r="BX20" s="186"/>
      <c r="BY20" s="187"/>
      <c r="BZ20" s="188"/>
      <c r="CA20" s="186"/>
      <c r="CB20" s="184"/>
      <c r="CC20" s="185"/>
      <c r="CD20" s="186"/>
      <c r="CE20" s="187"/>
      <c r="CF20" s="189"/>
      <c r="CG20" s="2">
        <f t="shared" si="0"/>
        <v>33</v>
      </c>
      <c r="CH20" s="52" t="s">
        <v>414</v>
      </c>
      <c r="CI20" s="52" t="s">
        <v>415</v>
      </c>
      <c r="CJ20" s="52" t="s">
        <v>416</v>
      </c>
      <c r="CK20" s="52" t="s">
        <v>380</v>
      </c>
      <c r="CL20" s="52" t="s">
        <v>377</v>
      </c>
      <c r="CM20" s="52" t="s">
        <v>377</v>
      </c>
      <c r="CN20" s="52" t="s">
        <v>378</v>
      </c>
      <c r="CO20" s="52" t="s">
        <v>377</v>
      </c>
      <c r="CP20" s="52" t="s">
        <v>380</v>
      </c>
      <c r="CQ20" s="52"/>
      <c r="CR20" s="52" t="s">
        <v>380</v>
      </c>
      <c r="CS20" s="52" t="s">
        <v>387</v>
      </c>
      <c r="CT20" s="52" t="s">
        <v>380</v>
      </c>
      <c r="CU20" s="52" t="s">
        <v>380</v>
      </c>
      <c r="CV20" s="52" t="s">
        <v>380</v>
      </c>
      <c r="CW20" s="52" t="s">
        <v>380</v>
      </c>
      <c r="CX20" s="52" t="s">
        <v>431</v>
      </c>
      <c r="CY20" s="52" t="s">
        <v>380</v>
      </c>
      <c r="CZ20" s="52" t="s">
        <v>380</v>
      </c>
      <c r="DA20" s="52" t="s">
        <v>380</v>
      </c>
      <c r="DB20" s="52" t="s">
        <v>380</v>
      </c>
      <c r="DC20" s="52" t="s">
        <v>380</v>
      </c>
      <c r="DD20" s="52" t="s">
        <v>380</v>
      </c>
      <c r="DF20" s="174" t="str">
        <f t="shared" si="1"/>
        <v>Gestión de procesos</v>
      </c>
      <c r="DG20" s="330" t="str">
        <f t="shared" si="2"/>
        <v>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v>
      </c>
      <c r="DH20" s="330"/>
      <c r="DI20" s="330"/>
      <c r="DJ20" s="330"/>
      <c r="DK20" s="330"/>
      <c r="DL20" s="330"/>
      <c r="DM20" s="330"/>
      <c r="DN20" s="174" t="str">
        <f t="shared" si="3"/>
        <v>Moderado</v>
      </c>
      <c r="DO20" s="174" t="str">
        <f t="shared" si="4"/>
        <v>Bajo</v>
      </c>
      <c r="DQ20" s="170" t="e">
        <f>SUM(LEN(#REF!)-LEN(SUBSTITUTE(#REF!,"- Preventivo","")))/LEN("- Preventivo")</f>
        <v>#REF!</v>
      </c>
      <c r="DR20" s="170" t="e">
        <f t="shared" si="5"/>
        <v>#REF!</v>
      </c>
      <c r="DS20" s="170" t="e">
        <f>SUM(LEN(#REF!)-LEN(SUBSTITUTE(#REF!,"- Detectivo","")))/LEN("- Detectivo")</f>
        <v>#REF!</v>
      </c>
      <c r="DT20" s="170" t="e">
        <f t="shared" si="6"/>
        <v>#REF!</v>
      </c>
      <c r="DU20" s="170" t="e">
        <f>SUM(LEN(#REF!)-LEN(SUBSTITUTE(#REF!,"- Correctivo","")))/LEN("- Correctivo")</f>
        <v>#REF!</v>
      </c>
      <c r="DV20" s="170" t="e">
        <f t="shared" si="7"/>
        <v>#REF!</v>
      </c>
      <c r="DW20" s="170" t="e">
        <f t="shared" si="19"/>
        <v>#REF!</v>
      </c>
      <c r="DX20" s="170" t="e">
        <f t="shared" si="8"/>
        <v>#REF!</v>
      </c>
      <c r="DY20" s="170" t="e">
        <f>SUM(LEN(#REF!)-LEN(SUBSTITUTE(#REF!,"- Documentado","")))/LEN("- Documentado")</f>
        <v>#REF!</v>
      </c>
      <c r="DZ20" s="170" t="e">
        <f>SUM(LEN(#REF!)-LEN(SUBSTITUTE(#REF!,"- Documentado","")))/LEN("- Documentado")</f>
        <v>#REF!</v>
      </c>
      <c r="EA20" s="170" t="e">
        <f t="shared" si="9"/>
        <v>#REF!</v>
      </c>
      <c r="EB20" s="170" t="e">
        <f>SUM(LEN(#REF!)-LEN(SUBSTITUTE(#REF!,"- Continua","")))/LEN("- Continua")</f>
        <v>#REF!</v>
      </c>
      <c r="EC20" s="170" t="e">
        <f>SUM(LEN(#REF!)-LEN(SUBSTITUTE(#REF!,"- Continua","")))/LEN("- Continua")</f>
        <v>#REF!</v>
      </c>
      <c r="ED20" s="170" t="e">
        <f t="shared" si="10"/>
        <v>#REF!</v>
      </c>
      <c r="EE20" s="170" t="e">
        <f>SUM(LEN(#REF!)-LEN(SUBSTITUTE(#REF!,"- Con registro","")))/LEN("- Con registro")</f>
        <v>#REF!</v>
      </c>
      <c r="EF20" s="170" t="e">
        <f>SUM(LEN(#REF!)-LEN(SUBSTITUTE(#REF!,"- Con registro","")))/LEN("- Con registro")</f>
        <v>#REF!</v>
      </c>
      <c r="EG20" s="170" t="e">
        <f t="shared" si="11"/>
        <v>#REF!</v>
      </c>
      <c r="EH20" s="173" t="e">
        <f t="shared" si="20"/>
        <v>#REF!</v>
      </c>
      <c r="EI20" s="173" t="e">
        <f t="shared" si="21"/>
        <v>#REF!</v>
      </c>
      <c r="EJ20" s="204" t="e">
        <f t="shared" si="22"/>
        <v>#REF!</v>
      </c>
      <c r="EK20" s="332" t="e">
        <f t="shared" si="23"/>
        <v>#REF!</v>
      </c>
      <c r="EL20" s="332"/>
      <c r="EM20" s="332"/>
      <c r="EN20" s="332"/>
      <c r="EO20" s="332"/>
      <c r="EP20" s="332"/>
      <c r="EQ20" s="332"/>
      <c r="ER20" s="332"/>
      <c r="ES20" s="332"/>
      <c r="ET20" s="332"/>
      <c r="EV20" s="198">
        <f t="shared" si="24"/>
        <v>45646</v>
      </c>
      <c r="EW20" s="199" t="str">
        <f t="shared" si="25"/>
        <v>31 de enero de 2025</v>
      </c>
      <c r="EX20" s="170" t="str">
        <f t="shared" si="26"/>
        <v>Riesgos</v>
      </c>
      <c r="EY20" s="170" t="str">
        <f t="shared" si="16"/>
        <v>ID_-: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v>
      </c>
      <c r="EZ20" s="170" t="str">
        <f t="shared" si="17"/>
        <v>Ajuste en Identificación del riesgo
 en el Mapa de riesgos de Fortalecimiento de la Gestión Pública</v>
      </c>
      <c r="FA20" s="170" t="str">
        <f t="shared" si="18"/>
        <v>Solicitud de cambio realizada y aprobada por la Subdirección de Imprenta Distrital a través del Aplicativo DARUMA</v>
      </c>
    </row>
    <row r="21" spans="1:157" ht="399.95" customHeight="1" x14ac:dyDescent="0.2">
      <c r="A21" s="254" t="s">
        <v>408</v>
      </c>
      <c r="B21" s="255" t="s">
        <v>409</v>
      </c>
      <c r="C21" s="255" t="s">
        <v>410</v>
      </c>
      <c r="D21" s="254" t="s">
        <v>1128</v>
      </c>
      <c r="E21" s="256" t="s">
        <v>39</v>
      </c>
      <c r="F21" s="255" t="s">
        <v>465</v>
      </c>
      <c r="G21" s="256" t="s">
        <v>362</v>
      </c>
      <c r="H21" s="256" t="s">
        <v>362</v>
      </c>
      <c r="I21" s="251" t="s">
        <v>466</v>
      </c>
      <c r="J21" s="254" t="s">
        <v>36</v>
      </c>
      <c r="K21" s="256" t="s">
        <v>363</v>
      </c>
      <c r="L21" s="255" t="s">
        <v>171</v>
      </c>
      <c r="M21" s="257" t="s">
        <v>467</v>
      </c>
      <c r="N21" s="255" t="s">
        <v>468</v>
      </c>
      <c r="O21" s="255" t="s">
        <v>469</v>
      </c>
      <c r="P21" s="255" t="s">
        <v>1005</v>
      </c>
      <c r="Q21" s="255" t="s">
        <v>470</v>
      </c>
      <c r="R21" s="255" t="s">
        <v>413</v>
      </c>
      <c r="S21" s="255" t="s">
        <v>980</v>
      </c>
      <c r="T21" s="255" t="s">
        <v>973</v>
      </c>
      <c r="U21" s="258" t="s">
        <v>102</v>
      </c>
      <c r="V21" s="259">
        <v>0.6</v>
      </c>
      <c r="W21" s="258" t="s">
        <v>145</v>
      </c>
      <c r="X21" s="258" t="s">
        <v>145</v>
      </c>
      <c r="Y21" s="258" t="s">
        <v>145</v>
      </c>
      <c r="Z21" s="258" t="s">
        <v>145</v>
      </c>
      <c r="AA21" s="258" t="s">
        <v>124</v>
      </c>
      <c r="AB21" s="258" t="s">
        <v>124</v>
      </c>
      <c r="AC21" s="258" t="s">
        <v>124</v>
      </c>
      <c r="AD21" s="259">
        <v>0.4</v>
      </c>
      <c r="AE21" s="67" t="s">
        <v>86</v>
      </c>
      <c r="AF21" s="255" t="s">
        <v>1154</v>
      </c>
      <c r="AG21" s="258" t="s">
        <v>123</v>
      </c>
      <c r="AH21" s="270">
        <v>0.252</v>
      </c>
      <c r="AI21" s="258" t="s">
        <v>145</v>
      </c>
      <c r="AJ21" s="270">
        <v>0.16875000000000001</v>
      </c>
      <c r="AK21" s="67" t="s">
        <v>369</v>
      </c>
      <c r="AL21" s="255" t="s">
        <v>1155</v>
      </c>
      <c r="AM21" s="254" t="s">
        <v>371</v>
      </c>
      <c r="AN21" s="255" t="s">
        <v>372</v>
      </c>
      <c r="AO21" s="273" t="s">
        <v>372</v>
      </c>
      <c r="AP21" s="275" t="s">
        <v>372</v>
      </c>
      <c r="AQ21" s="255" t="s">
        <v>362</v>
      </c>
      <c r="AR21" s="255" t="s">
        <v>372</v>
      </c>
      <c r="AS21" s="255" t="s">
        <v>372</v>
      </c>
      <c r="AT21" s="255" t="s">
        <v>471</v>
      </c>
      <c r="AU21" s="255" t="s">
        <v>472</v>
      </c>
      <c r="AV21" s="257" t="s">
        <v>473</v>
      </c>
      <c r="AW21" s="237">
        <v>45646</v>
      </c>
      <c r="AX21" s="185" t="s">
        <v>447</v>
      </c>
      <c r="AY21" s="182" t="s">
        <v>1153</v>
      </c>
      <c r="AZ21" s="209"/>
      <c r="BA21" s="187"/>
      <c r="BB21" s="186"/>
      <c r="BC21" s="184"/>
      <c r="BD21" s="185"/>
      <c r="BE21" s="185"/>
      <c r="BF21" s="186"/>
      <c r="BG21" s="187"/>
      <c r="BH21" s="188"/>
      <c r="BI21" s="186"/>
      <c r="BJ21" s="184"/>
      <c r="BK21" s="185"/>
      <c r="BL21" s="186"/>
      <c r="BM21" s="187"/>
      <c r="BN21" s="188"/>
      <c r="BO21" s="186"/>
      <c r="BP21" s="184"/>
      <c r="BQ21" s="185"/>
      <c r="BR21" s="186"/>
      <c r="BS21" s="187"/>
      <c r="BT21" s="188"/>
      <c r="BU21" s="186"/>
      <c r="BV21" s="184"/>
      <c r="BW21" s="185"/>
      <c r="BX21" s="186"/>
      <c r="BY21" s="187"/>
      <c r="BZ21" s="188"/>
      <c r="CA21" s="186"/>
      <c r="CB21" s="184"/>
      <c r="CC21" s="185"/>
      <c r="CD21" s="186"/>
      <c r="CE21" s="187"/>
      <c r="CF21" s="189"/>
      <c r="CG21" s="2">
        <f t="shared" si="0"/>
        <v>33</v>
      </c>
      <c r="CH21" s="52" t="s">
        <v>414</v>
      </c>
      <c r="CI21" s="52" t="s">
        <v>415</v>
      </c>
      <c r="CJ21" s="52" t="s">
        <v>416</v>
      </c>
      <c r="CK21" s="52" t="s">
        <v>380</v>
      </c>
      <c r="CL21" s="52" t="s">
        <v>377</v>
      </c>
      <c r="CM21" s="52" t="s">
        <v>377</v>
      </c>
      <c r="CN21" s="52" t="s">
        <v>378</v>
      </c>
      <c r="CO21" s="52" t="s">
        <v>377</v>
      </c>
      <c r="CP21" s="52" t="s">
        <v>380</v>
      </c>
      <c r="CQ21" s="52"/>
      <c r="CR21" s="52" t="s">
        <v>380</v>
      </c>
      <c r="CS21" s="52" t="s">
        <v>380</v>
      </c>
      <c r="CT21" s="52" t="s">
        <v>380</v>
      </c>
      <c r="CU21" s="52" t="s">
        <v>380</v>
      </c>
      <c r="CV21" s="52" t="s">
        <v>380</v>
      </c>
      <c r="CW21" s="52" t="s">
        <v>380</v>
      </c>
      <c r="CX21" s="52" t="s">
        <v>417</v>
      </c>
      <c r="CY21" s="52" t="s">
        <v>380</v>
      </c>
      <c r="CZ21" s="52"/>
      <c r="DA21" s="52"/>
      <c r="DB21" s="52"/>
      <c r="DC21" s="52"/>
      <c r="DD21" s="52" t="s">
        <v>380</v>
      </c>
      <c r="DF21" s="174" t="str">
        <f t="shared" si="1"/>
        <v>Gestión de procesos</v>
      </c>
      <c r="DG21" s="330" t="str">
        <f t="shared" si="2"/>
        <v>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v>
      </c>
      <c r="DH21" s="330"/>
      <c r="DI21" s="330"/>
      <c r="DJ21" s="330"/>
      <c r="DK21" s="330"/>
      <c r="DL21" s="330"/>
      <c r="DM21" s="330"/>
      <c r="DN21" s="174" t="str">
        <f t="shared" si="3"/>
        <v>Moderado</v>
      </c>
      <c r="DO21" s="174" t="str">
        <f t="shared" si="4"/>
        <v>Bajo</v>
      </c>
      <c r="DQ21" s="170" t="e">
        <f>SUM(LEN(#REF!)-LEN(SUBSTITUTE(#REF!,"- Preventivo","")))/LEN("- Preventivo")</f>
        <v>#REF!</v>
      </c>
      <c r="DR21" s="170" t="e">
        <f t="shared" si="5"/>
        <v>#REF!</v>
      </c>
      <c r="DS21" s="170" t="e">
        <f>SUM(LEN(#REF!)-LEN(SUBSTITUTE(#REF!,"- Detectivo","")))/LEN("- Detectivo")</f>
        <v>#REF!</v>
      </c>
      <c r="DT21" s="170" t="e">
        <f t="shared" si="6"/>
        <v>#REF!</v>
      </c>
      <c r="DU21" s="170" t="e">
        <f>SUM(LEN(#REF!)-LEN(SUBSTITUTE(#REF!,"- Correctivo","")))/LEN("- Correctivo")</f>
        <v>#REF!</v>
      </c>
      <c r="DV21" s="170" t="e">
        <f t="shared" si="7"/>
        <v>#REF!</v>
      </c>
      <c r="DW21" s="170" t="e">
        <f t="shared" si="19"/>
        <v>#REF!</v>
      </c>
      <c r="DX21" s="170" t="e">
        <f t="shared" si="8"/>
        <v>#REF!</v>
      </c>
      <c r="DY21" s="170" t="e">
        <f>SUM(LEN(#REF!)-LEN(SUBSTITUTE(#REF!,"- Documentado","")))/LEN("- Documentado")</f>
        <v>#REF!</v>
      </c>
      <c r="DZ21" s="170" t="e">
        <f>SUM(LEN(#REF!)-LEN(SUBSTITUTE(#REF!,"- Documentado","")))/LEN("- Documentado")</f>
        <v>#REF!</v>
      </c>
      <c r="EA21" s="170" t="e">
        <f t="shared" si="9"/>
        <v>#REF!</v>
      </c>
      <c r="EB21" s="170" t="e">
        <f>SUM(LEN(#REF!)-LEN(SUBSTITUTE(#REF!,"- Continua","")))/LEN("- Continua")</f>
        <v>#REF!</v>
      </c>
      <c r="EC21" s="170" t="e">
        <f>SUM(LEN(#REF!)-LEN(SUBSTITUTE(#REF!,"- Continua","")))/LEN("- Continua")</f>
        <v>#REF!</v>
      </c>
      <c r="ED21" s="170" t="e">
        <f t="shared" si="10"/>
        <v>#REF!</v>
      </c>
      <c r="EE21" s="170" t="e">
        <f>SUM(LEN(#REF!)-LEN(SUBSTITUTE(#REF!,"- Con registro","")))/LEN("- Con registro")</f>
        <v>#REF!</v>
      </c>
      <c r="EF21" s="170" t="e">
        <f>SUM(LEN(#REF!)-LEN(SUBSTITUTE(#REF!,"- Con registro","")))/LEN("- Con registro")</f>
        <v>#REF!</v>
      </c>
      <c r="EG21" s="170" t="e">
        <f t="shared" si="11"/>
        <v>#REF!</v>
      </c>
      <c r="EH21" s="173" t="e">
        <f t="shared" si="20"/>
        <v>#REF!</v>
      </c>
      <c r="EI21" s="173" t="e">
        <f t="shared" si="21"/>
        <v>#REF!</v>
      </c>
      <c r="EJ21" s="204" t="e">
        <f t="shared" si="22"/>
        <v>#REF!</v>
      </c>
      <c r="EK21" s="332" t="e">
        <f t="shared" si="23"/>
        <v>#REF!</v>
      </c>
      <c r="EL21" s="332"/>
      <c r="EM21" s="332"/>
      <c r="EN21" s="332"/>
      <c r="EO21" s="332"/>
      <c r="EP21" s="332"/>
      <c r="EQ21" s="332"/>
      <c r="ER21" s="332"/>
      <c r="ES21" s="332"/>
      <c r="ET21" s="332"/>
      <c r="EV21" s="198">
        <f t="shared" si="24"/>
        <v>45646</v>
      </c>
      <c r="EW21" s="199" t="str">
        <f t="shared" si="25"/>
        <v>31 de enero de 2025</v>
      </c>
      <c r="EX21" s="170" t="str">
        <f t="shared" si="26"/>
        <v>Riesgos</v>
      </c>
      <c r="EY21" s="170" t="str">
        <f t="shared" si="16"/>
        <v>ID_-: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v>
      </c>
      <c r="EZ21" s="170" t="str">
        <f t="shared" si="17"/>
        <v>Ajuste en Identificación del riesgo
 en el Mapa de riesgos de Fortalecimiento de la Gestión Pública</v>
      </c>
      <c r="FA21" s="170" t="str">
        <f t="shared" si="18"/>
        <v>Solicitud de cambio realizada y aprobada por la Subdirección de Imprenta Distrital a través del Aplicativo DARUMA</v>
      </c>
    </row>
    <row r="22" spans="1:157" ht="409.5" customHeight="1" x14ac:dyDescent="0.2">
      <c r="A22" s="254" t="s">
        <v>408</v>
      </c>
      <c r="B22" s="255" t="s">
        <v>409</v>
      </c>
      <c r="C22" s="255" t="s">
        <v>410</v>
      </c>
      <c r="D22" s="254" t="s">
        <v>1128</v>
      </c>
      <c r="E22" s="256" t="s">
        <v>39</v>
      </c>
      <c r="F22" s="255" t="s">
        <v>425</v>
      </c>
      <c r="G22" s="256" t="s">
        <v>362</v>
      </c>
      <c r="H22" s="256" t="s">
        <v>362</v>
      </c>
      <c r="I22" s="251" t="s">
        <v>426</v>
      </c>
      <c r="J22" s="254" t="s">
        <v>64</v>
      </c>
      <c r="K22" s="256" t="s">
        <v>427</v>
      </c>
      <c r="L22" s="255" t="s">
        <v>1156</v>
      </c>
      <c r="M22" s="257" t="s">
        <v>1157</v>
      </c>
      <c r="N22" s="255" t="s">
        <v>428</v>
      </c>
      <c r="O22" s="255" t="s">
        <v>1158</v>
      </c>
      <c r="P22" s="255" t="s">
        <v>978</v>
      </c>
      <c r="Q22" s="255" t="s">
        <v>1159</v>
      </c>
      <c r="R22" s="255" t="s">
        <v>413</v>
      </c>
      <c r="S22" s="255" t="s">
        <v>367</v>
      </c>
      <c r="T22" s="260" t="s">
        <v>368</v>
      </c>
      <c r="U22" s="258" t="s">
        <v>144</v>
      </c>
      <c r="V22" s="259">
        <v>0.2</v>
      </c>
      <c r="W22" s="258" t="s">
        <v>362</v>
      </c>
      <c r="X22" s="258" t="s">
        <v>362</v>
      </c>
      <c r="Y22" s="258" t="s">
        <v>362</v>
      </c>
      <c r="Z22" s="258" t="s">
        <v>362</v>
      </c>
      <c r="AA22" s="258" t="s">
        <v>362</v>
      </c>
      <c r="AB22" s="258" t="s">
        <v>362</v>
      </c>
      <c r="AC22" s="258" t="s">
        <v>79</v>
      </c>
      <c r="AD22" s="259">
        <v>0.8</v>
      </c>
      <c r="AE22" s="67" t="s">
        <v>383</v>
      </c>
      <c r="AF22" s="255" t="s">
        <v>435</v>
      </c>
      <c r="AG22" s="258" t="s">
        <v>144</v>
      </c>
      <c r="AH22" s="270">
        <v>1.2700799999999998E-2</v>
      </c>
      <c r="AI22" s="258" t="s">
        <v>79</v>
      </c>
      <c r="AJ22" s="270">
        <v>0.8</v>
      </c>
      <c r="AK22" s="67" t="s">
        <v>383</v>
      </c>
      <c r="AL22" s="255" t="s">
        <v>1160</v>
      </c>
      <c r="AM22" s="254" t="s">
        <v>386</v>
      </c>
      <c r="AN22" s="260" t="s">
        <v>1161</v>
      </c>
      <c r="AO22" s="260" t="s">
        <v>1162</v>
      </c>
      <c r="AP22" s="260" t="s">
        <v>1163</v>
      </c>
      <c r="AQ22" s="260" t="s">
        <v>362</v>
      </c>
      <c r="AR22" s="260" t="s">
        <v>1164</v>
      </c>
      <c r="AS22" s="260" t="s">
        <v>1165</v>
      </c>
      <c r="AT22" s="255" t="s">
        <v>1166</v>
      </c>
      <c r="AU22" s="255" t="s">
        <v>1167</v>
      </c>
      <c r="AV22" s="255" t="s">
        <v>1168</v>
      </c>
      <c r="AW22" s="183">
        <v>45646</v>
      </c>
      <c r="AX22" s="184" t="s">
        <v>430</v>
      </c>
      <c r="AY22" s="185" t="s">
        <v>1169</v>
      </c>
      <c r="AZ22" s="186"/>
      <c r="BA22" s="187"/>
      <c r="BB22" s="187"/>
      <c r="BC22" s="186"/>
      <c r="BD22" s="186"/>
      <c r="BE22" s="185"/>
      <c r="BF22" s="186"/>
      <c r="BG22" s="187"/>
      <c r="BH22" s="188"/>
      <c r="BI22" s="186"/>
      <c r="BJ22" s="184"/>
      <c r="BK22" s="185"/>
      <c r="BL22" s="186"/>
      <c r="BM22" s="187"/>
      <c r="BN22" s="188"/>
      <c r="BO22" s="186"/>
      <c r="BP22" s="184"/>
      <c r="BQ22" s="185"/>
      <c r="BR22" s="186"/>
      <c r="BS22" s="187"/>
      <c r="BT22" s="188"/>
      <c r="BU22" s="186"/>
      <c r="BV22" s="184"/>
      <c r="BW22" s="185"/>
      <c r="BX22" s="186"/>
      <c r="BY22" s="187"/>
      <c r="BZ22" s="188"/>
      <c r="CA22" s="186"/>
      <c r="CB22" s="184"/>
      <c r="CC22" s="185"/>
      <c r="CD22" s="186"/>
      <c r="CE22" s="187"/>
      <c r="CF22" s="189"/>
      <c r="CG22" s="2">
        <f t="shared" si="0"/>
        <v>33</v>
      </c>
      <c r="CH22" s="52" t="s">
        <v>414</v>
      </c>
      <c r="CI22" s="52" t="s">
        <v>415</v>
      </c>
      <c r="CJ22" s="52" t="s">
        <v>416</v>
      </c>
      <c r="CK22" s="52" t="s">
        <v>380</v>
      </c>
      <c r="CL22" s="52" t="s">
        <v>377</v>
      </c>
      <c r="CM22" s="52" t="s">
        <v>377</v>
      </c>
      <c r="CN22" s="52" t="s">
        <v>378</v>
      </c>
      <c r="CO22" s="52" t="s">
        <v>377</v>
      </c>
      <c r="CP22" s="52" t="s">
        <v>380</v>
      </c>
      <c r="CQ22" s="52"/>
      <c r="CR22" s="52" t="s">
        <v>380</v>
      </c>
      <c r="CS22" s="52" t="s">
        <v>387</v>
      </c>
      <c r="CT22" s="52" t="s">
        <v>380</v>
      </c>
      <c r="CU22" s="52" t="s">
        <v>380</v>
      </c>
      <c r="CV22" s="52" t="s">
        <v>380</v>
      </c>
      <c r="CW22" s="52" t="s">
        <v>380</v>
      </c>
      <c r="CX22" s="52" t="s">
        <v>431</v>
      </c>
      <c r="CY22" s="52" t="s">
        <v>380</v>
      </c>
      <c r="CZ22" s="52" t="s">
        <v>380</v>
      </c>
      <c r="DA22" s="52" t="s">
        <v>380</v>
      </c>
      <c r="DB22" s="52" t="s">
        <v>380</v>
      </c>
      <c r="DC22" s="52" t="s">
        <v>380</v>
      </c>
      <c r="DD22" s="52" t="s">
        <v>380</v>
      </c>
      <c r="DF22" s="174" t="str">
        <f t="shared" si="1"/>
        <v>Corrupción</v>
      </c>
      <c r="DG22" s="330" t="str">
        <f t="shared" si="2"/>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v>
      </c>
      <c r="DH22" s="330"/>
      <c r="DI22" s="330"/>
      <c r="DJ22" s="330"/>
      <c r="DK22" s="330"/>
      <c r="DL22" s="330"/>
      <c r="DM22" s="330"/>
      <c r="DN22" s="174" t="str">
        <f t="shared" si="3"/>
        <v>Alto</v>
      </c>
      <c r="DO22" s="174" t="str">
        <f t="shared" si="4"/>
        <v>Alto</v>
      </c>
      <c r="DQ22" s="170" t="e">
        <f>SUM(LEN(#REF!)-LEN(SUBSTITUTE(#REF!,"- Preventivo","")))/LEN("- Preventivo")</f>
        <v>#REF!</v>
      </c>
      <c r="DR22" s="170" t="e">
        <f t="shared" si="5"/>
        <v>#REF!</v>
      </c>
      <c r="DS22" s="170" t="e">
        <f>SUM(LEN(#REF!)-LEN(SUBSTITUTE(#REF!,"- Detectivo","")))/LEN("- Detectivo")</f>
        <v>#REF!</v>
      </c>
      <c r="DT22" s="170" t="e">
        <f t="shared" si="6"/>
        <v>#REF!</v>
      </c>
      <c r="DU22" s="170" t="e">
        <f>SUM(LEN(#REF!)-LEN(SUBSTITUTE(#REF!,"- Correctivo","")))/LEN("- Correctivo")</f>
        <v>#REF!</v>
      </c>
      <c r="DV22" s="170" t="e">
        <f t="shared" si="7"/>
        <v>#REF!</v>
      </c>
      <c r="DW22" s="170" t="e">
        <f t="shared" si="19"/>
        <v>#REF!</v>
      </c>
      <c r="DX22" s="170" t="e">
        <f t="shared" si="8"/>
        <v>#REF!</v>
      </c>
      <c r="DY22" s="170" t="e">
        <f>SUM(LEN(#REF!)-LEN(SUBSTITUTE(#REF!,"- Documentado","")))/LEN("- Documentado")</f>
        <v>#REF!</v>
      </c>
      <c r="DZ22" s="170" t="e">
        <f>SUM(LEN(#REF!)-LEN(SUBSTITUTE(#REF!,"- Documentado","")))/LEN("- Documentado")</f>
        <v>#REF!</v>
      </c>
      <c r="EA22" s="170" t="e">
        <f t="shared" si="9"/>
        <v>#REF!</v>
      </c>
      <c r="EB22" s="170" t="e">
        <f>SUM(LEN(#REF!)-LEN(SUBSTITUTE(#REF!,"- Continua","")))/LEN("- Continua")</f>
        <v>#REF!</v>
      </c>
      <c r="EC22" s="170" t="e">
        <f>SUM(LEN(#REF!)-LEN(SUBSTITUTE(#REF!,"- Continua","")))/LEN("- Continua")</f>
        <v>#REF!</v>
      </c>
      <c r="ED22" s="170" t="e">
        <f t="shared" si="10"/>
        <v>#REF!</v>
      </c>
      <c r="EE22" s="170" t="e">
        <f>SUM(LEN(#REF!)-LEN(SUBSTITUTE(#REF!,"- Con registro","")))/LEN("- Con registro")</f>
        <v>#REF!</v>
      </c>
      <c r="EF22" s="170" t="e">
        <f>SUM(LEN(#REF!)-LEN(SUBSTITUTE(#REF!,"- Con registro","")))/LEN("- Con registro")</f>
        <v>#REF!</v>
      </c>
      <c r="EG22" s="170" t="e">
        <f t="shared" si="11"/>
        <v>#REF!</v>
      </c>
      <c r="EH22" s="173" t="e">
        <f t="shared" si="20"/>
        <v>#REF!</v>
      </c>
      <c r="EI22" s="173" t="e">
        <f t="shared" si="21"/>
        <v>#REF!</v>
      </c>
      <c r="EJ22" s="204" t="e">
        <f t="shared" si="22"/>
        <v>#REF!</v>
      </c>
      <c r="EK22" s="332" t="e">
        <f t="shared" si="23"/>
        <v>#REF!</v>
      </c>
      <c r="EL22" s="332"/>
      <c r="EM22" s="332"/>
      <c r="EN22" s="332"/>
      <c r="EO22" s="332"/>
      <c r="EP22" s="332"/>
      <c r="EQ22" s="332"/>
      <c r="ER22" s="332"/>
      <c r="ES22" s="332"/>
      <c r="ET22" s="332"/>
      <c r="EV22" s="198">
        <f t="shared" si="24"/>
        <v>45646</v>
      </c>
      <c r="EW22" s="199" t="str">
        <f t="shared" si="25"/>
        <v>31 de enero de 2025</v>
      </c>
      <c r="EX22" s="170" t="str">
        <f t="shared" si="26"/>
        <v>Riesgos</v>
      </c>
      <c r="EY22" s="170" t="str">
        <f t="shared" si="16"/>
        <v>ID_-: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v>
      </c>
      <c r="EZ22" s="170" t="str">
        <f t="shared" si="17"/>
        <v>Ajuste en Identificación del riesgo
Tratamiento del riesgo en el Mapa de riesgos de Fortalecimiento de la Gestión Pública</v>
      </c>
      <c r="FA22" s="170" t="str">
        <f t="shared" si="18"/>
        <v>Solicitud de cambio realizada y aprobada por la Dirección Distrital Archivo de Bogotá a través del Aplicativo DARUMA</v>
      </c>
    </row>
    <row r="23" spans="1:157" ht="399.95" customHeight="1" x14ac:dyDescent="0.2">
      <c r="A23" s="254" t="s">
        <v>408</v>
      </c>
      <c r="B23" s="255" t="s">
        <v>409</v>
      </c>
      <c r="C23" s="255" t="s">
        <v>410</v>
      </c>
      <c r="D23" s="254" t="s">
        <v>1128</v>
      </c>
      <c r="E23" s="256" t="s">
        <v>39</v>
      </c>
      <c r="F23" s="255" t="s">
        <v>425</v>
      </c>
      <c r="G23" s="256" t="s">
        <v>362</v>
      </c>
      <c r="H23" s="256" t="s">
        <v>362</v>
      </c>
      <c r="I23" s="251" t="s">
        <v>1170</v>
      </c>
      <c r="J23" s="254" t="s">
        <v>64</v>
      </c>
      <c r="K23" s="256" t="s">
        <v>427</v>
      </c>
      <c r="L23" s="261" t="s">
        <v>1156</v>
      </c>
      <c r="M23" s="257" t="s">
        <v>1157</v>
      </c>
      <c r="N23" s="255" t="s">
        <v>1171</v>
      </c>
      <c r="O23" s="255" t="s">
        <v>1158</v>
      </c>
      <c r="P23" s="255" t="s">
        <v>978</v>
      </c>
      <c r="Q23" s="255" t="s">
        <v>1159</v>
      </c>
      <c r="R23" s="255" t="s">
        <v>413</v>
      </c>
      <c r="S23" s="255" t="s">
        <v>367</v>
      </c>
      <c r="T23" s="255" t="s">
        <v>368</v>
      </c>
      <c r="U23" s="258" t="s">
        <v>144</v>
      </c>
      <c r="V23" s="259">
        <v>0.2</v>
      </c>
      <c r="W23" s="258" t="s">
        <v>362</v>
      </c>
      <c r="X23" s="258" t="s">
        <v>362</v>
      </c>
      <c r="Y23" s="258" t="s">
        <v>362</v>
      </c>
      <c r="Z23" s="258" t="s">
        <v>362</v>
      </c>
      <c r="AA23" s="258" t="s">
        <v>362</v>
      </c>
      <c r="AB23" s="258" t="s">
        <v>362</v>
      </c>
      <c r="AC23" s="258" t="s">
        <v>79</v>
      </c>
      <c r="AD23" s="259">
        <v>0.8</v>
      </c>
      <c r="AE23" s="67" t="s">
        <v>383</v>
      </c>
      <c r="AF23" s="255" t="s">
        <v>432</v>
      </c>
      <c r="AG23" s="258" t="s">
        <v>144</v>
      </c>
      <c r="AH23" s="270">
        <v>0.12</v>
      </c>
      <c r="AI23" s="258" t="s">
        <v>79</v>
      </c>
      <c r="AJ23" s="270">
        <v>0.8</v>
      </c>
      <c r="AK23" s="67" t="s">
        <v>383</v>
      </c>
      <c r="AL23" s="255" t="s">
        <v>1160</v>
      </c>
      <c r="AM23" s="254" t="s">
        <v>386</v>
      </c>
      <c r="AN23" s="255" t="s">
        <v>1172</v>
      </c>
      <c r="AO23" s="255" t="s">
        <v>1173</v>
      </c>
      <c r="AP23" s="255" t="s">
        <v>1174</v>
      </c>
      <c r="AQ23" s="255" t="s">
        <v>362</v>
      </c>
      <c r="AR23" s="255" t="s">
        <v>1164</v>
      </c>
      <c r="AS23" s="255" t="s">
        <v>1175</v>
      </c>
      <c r="AT23" s="255" t="s">
        <v>1176</v>
      </c>
      <c r="AU23" s="255" t="s">
        <v>1177</v>
      </c>
      <c r="AV23" s="255" t="s">
        <v>1178</v>
      </c>
      <c r="AW23" s="183">
        <v>45646</v>
      </c>
      <c r="AX23" s="184" t="s">
        <v>405</v>
      </c>
      <c r="AY23" s="185" t="s">
        <v>1179</v>
      </c>
      <c r="AZ23" s="186"/>
      <c r="BA23" s="187"/>
      <c r="BB23" s="188"/>
      <c r="BC23" s="186"/>
      <c r="BD23" s="184"/>
      <c r="BE23" s="185"/>
      <c r="BF23" s="186"/>
      <c r="BG23" s="187"/>
      <c r="BH23" s="188"/>
      <c r="BI23" s="186"/>
      <c r="BJ23" s="184"/>
      <c r="BK23" s="185"/>
      <c r="BL23" s="186"/>
      <c r="BM23" s="187"/>
      <c r="BN23" s="188"/>
      <c r="BO23" s="186"/>
      <c r="BP23" s="184"/>
      <c r="BQ23" s="185"/>
      <c r="BR23" s="186"/>
      <c r="BS23" s="187"/>
      <c r="BT23" s="188"/>
      <c r="BU23" s="186"/>
      <c r="BV23" s="184"/>
      <c r="BW23" s="185"/>
      <c r="BX23" s="186"/>
      <c r="BY23" s="187"/>
      <c r="BZ23" s="188"/>
      <c r="CA23" s="186"/>
      <c r="CB23" s="184"/>
      <c r="CC23" s="185"/>
      <c r="CD23" s="186"/>
      <c r="CE23" s="187"/>
      <c r="CF23" s="189"/>
      <c r="CG23" s="2">
        <f t="shared" si="0"/>
        <v>33</v>
      </c>
      <c r="CH23" s="52" t="s">
        <v>448</v>
      </c>
      <c r="CI23" s="52" t="s">
        <v>449</v>
      </c>
      <c r="CJ23" s="52" t="s">
        <v>416</v>
      </c>
      <c r="CK23" s="52" t="s">
        <v>376</v>
      </c>
      <c r="CL23" s="52" t="s">
        <v>377</v>
      </c>
      <c r="CM23" s="52" t="s">
        <v>377</v>
      </c>
      <c r="CN23" s="52" t="s">
        <v>378</v>
      </c>
      <c r="CO23" s="52" t="s">
        <v>377</v>
      </c>
      <c r="CP23" s="52" t="s">
        <v>380</v>
      </c>
      <c r="CQ23" s="52"/>
      <c r="CR23" s="52" t="s">
        <v>380</v>
      </c>
      <c r="CS23" s="52" t="s">
        <v>380</v>
      </c>
      <c r="CT23" s="52" t="s">
        <v>380</v>
      </c>
      <c r="CU23" s="52" t="s">
        <v>380</v>
      </c>
      <c r="CV23" s="52" t="s">
        <v>380</v>
      </c>
      <c r="CW23" s="52" t="s">
        <v>380</v>
      </c>
      <c r="CX23" s="52" t="s">
        <v>417</v>
      </c>
      <c r="CY23" s="52" t="s">
        <v>380</v>
      </c>
      <c r="CZ23" s="52" t="s">
        <v>380</v>
      </c>
      <c r="DA23" s="52" t="s">
        <v>380</v>
      </c>
      <c r="DB23" s="52" t="s">
        <v>380</v>
      </c>
      <c r="DC23" s="52" t="s">
        <v>380</v>
      </c>
      <c r="DD23" s="52" t="s">
        <v>380</v>
      </c>
      <c r="DF23" s="174" t="str">
        <f t="shared" si="1"/>
        <v>Corrupción</v>
      </c>
      <c r="DG23" s="330" t="str">
        <f t="shared" si="2"/>
        <v>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v>
      </c>
      <c r="DH23" s="330"/>
      <c r="DI23" s="330"/>
      <c r="DJ23" s="330"/>
      <c r="DK23" s="330"/>
      <c r="DL23" s="330"/>
      <c r="DM23" s="330"/>
      <c r="DN23" s="174" t="str">
        <f t="shared" si="3"/>
        <v>Alto</v>
      </c>
      <c r="DO23" s="174" t="str">
        <f t="shared" si="4"/>
        <v>Alto</v>
      </c>
      <c r="DQ23" s="170" t="e">
        <f>SUM(LEN(#REF!)-LEN(SUBSTITUTE(#REF!,"- Preventivo","")))/LEN("- Preventivo")</f>
        <v>#REF!</v>
      </c>
      <c r="DR23" s="170" t="e">
        <f t="shared" si="5"/>
        <v>#REF!</v>
      </c>
      <c r="DS23" s="170" t="e">
        <f>SUM(LEN(#REF!)-LEN(SUBSTITUTE(#REF!,"- Detectivo","")))/LEN("- Detectivo")</f>
        <v>#REF!</v>
      </c>
      <c r="DT23" s="170" t="e">
        <f t="shared" si="6"/>
        <v>#REF!</v>
      </c>
      <c r="DU23" s="170" t="e">
        <f>SUM(LEN(#REF!)-LEN(SUBSTITUTE(#REF!,"- Correctivo","")))/LEN("- Correctivo")</f>
        <v>#REF!</v>
      </c>
      <c r="DV23" s="170" t="e">
        <f t="shared" si="7"/>
        <v>#REF!</v>
      </c>
      <c r="DW23" s="170" t="e">
        <f t="shared" si="19"/>
        <v>#REF!</v>
      </c>
      <c r="DX23" s="170" t="e">
        <f t="shared" si="8"/>
        <v>#REF!</v>
      </c>
      <c r="DY23" s="170" t="e">
        <f>SUM(LEN(#REF!)-LEN(SUBSTITUTE(#REF!,"- Documentado","")))/LEN("- Documentado")</f>
        <v>#REF!</v>
      </c>
      <c r="DZ23" s="170" t="e">
        <f>SUM(LEN(#REF!)-LEN(SUBSTITUTE(#REF!,"- Documentado","")))/LEN("- Documentado")</f>
        <v>#REF!</v>
      </c>
      <c r="EA23" s="170" t="e">
        <f t="shared" si="9"/>
        <v>#REF!</v>
      </c>
      <c r="EB23" s="170" t="e">
        <f>SUM(LEN(#REF!)-LEN(SUBSTITUTE(#REF!,"- Continua","")))/LEN("- Continua")</f>
        <v>#REF!</v>
      </c>
      <c r="EC23" s="170" t="e">
        <f>SUM(LEN(#REF!)-LEN(SUBSTITUTE(#REF!,"- Continua","")))/LEN("- Continua")</f>
        <v>#REF!</v>
      </c>
      <c r="ED23" s="170" t="e">
        <f t="shared" si="10"/>
        <v>#REF!</v>
      </c>
      <c r="EE23" s="170" t="e">
        <f>SUM(LEN(#REF!)-LEN(SUBSTITUTE(#REF!,"- Con registro","")))/LEN("- Con registro")</f>
        <v>#REF!</v>
      </c>
      <c r="EF23" s="170" t="e">
        <f>SUM(LEN(#REF!)-LEN(SUBSTITUTE(#REF!,"- Con registro","")))/LEN("- Con registro")</f>
        <v>#REF!</v>
      </c>
      <c r="EG23" s="170" t="e">
        <f t="shared" si="11"/>
        <v>#REF!</v>
      </c>
      <c r="EH23" s="173" t="e">
        <f t="shared" si="20"/>
        <v>#REF!</v>
      </c>
      <c r="EI23" s="173" t="e">
        <f t="shared" si="21"/>
        <v>#REF!</v>
      </c>
      <c r="EJ23" s="204" t="e">
        <f t="shared" si="22"/>
        <v>#REF!</v>
      </c>
      <c r="EK23" s="332" t="e">
        <f t="shared" si="23"/>
        <v>#REF!</v>
      </c>
      <c r="EL23" s="332"/>
      <c r="EM23" s="332"/>
      <c r="EN23" s="332"/>
      <c r="EO23" s="332"/>
      <c r="EP23" s="332"/>
      <c r="EQ23" s="332"/>
      <c r="ER23" s="332"/>
      <c r="ES23" s="332"/>
      <c r="ET23" s="332"/>
      <c r="EV23" s="198">
        <f t="shared" si="24"/>
        <v>45646</v>
      </c>
      <c r="EW23" s="199" t="str">
        <f t="shared" si="25"/>
        <v>31 de enero de 2025</v>
      </c>
      <c r="EX23" s="170" t="str">
        <f t="shared" si="26"/>
        <v>Riesgos</v>
      </c>
      <c r="EY23" s="170" t="str">
        <f t="shared" si="16"/>
        <v>ID_-: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v>
      </c>
      <c r="EZ23" s="170" t="str">
        <f t="shared" si="17"/>
        <v>Ajuste en Identificación del riesgo
Establecimiento de controles
Tratamiento del riesgo en el Mapa de riesgos de Fortalecimiento de la Gestión Pública</v>
      </c>
      <c r="FA23" s="170" t="str">
        <f t="shared" si="18"/>
        <v>Solicitud de cambio realizada y aprobada por la Dirección Distrital Archivo de Bogotá a través del Aplicativo DARUMA</v>
      </c>
    </row>
    <row r="24" spans="1:157" ht="399.95" customHeight="1" x14ac:dyDescent="0.2">
      <c r="A24" s="254" t="s">
        <v>408</v>
      </c>
      <c r="B24" s="255" t="s">
        <v>409</v>
      </c>
      <c r="C24" s="255" t="s">
        <v>410</v>
      </c>
      <c r="D24" s="254" t="s">
        <v>1128</v>
      </c>
      <c r="E24" s="256" t="s">
        <v>39</v>
      </c>
      <c r="F24" s="255" t="s">
        <v>1180</v>
      </c>
      <c r="G24" s="256" t="s">
        <v>362</v>
      </c>
      <c r="H24" s="256" t="s">
        <v>362</v>
      </c>
      <c r="I24" s="251" t="s">
        <v>434</v>
      </c>
      <c r="J24" s="254" t="s">
        <v>36</v>
      </c>
      <c r="K24" s="256" t="s">
        <v>363</v>
      </c>
      <c r="L24" s="255" t="s">
        <v>1156</v>
      </c>
      <c r="M24" s="257" t="s">
        <v>1181</v>
      </c>
      <c r="N24" s="255" t="s">
        <v>1182</v>
      </c>
      <c r="O24" s="255" t="s">
        <v>1183</v>
      </c>
      <c r="P24" s="255" t="s">
        <v>978</v>
      </c>
      <c r="Q24" s="255" t="s">
        <v>1159</v>
      </c>
      <c r="R24" s="255" t="s">
        <v>413</v>
      </c>
      <c r="S24" s="255" t="s">
        <v>980</v>
      </c>
      <c r="T24" s="255" t="s">
        <v>973</v>
      </c>
      <c r="U24" s="258" t="s">
        <v>78</v>
      </c>
      <c r="V24" s="259">
        <v>0.8</v>
      </c>
      <c r="W24" s="258" t="s">
        <v>79</v>
      </c>
      <c r="X24" s="258" t="s">
        <v>145</v>
      </c>
      <c r="Y24" s="258" t="s">
        <v>362</v>
      </c>
      <c r="Z24" s="258" t="s">
        <v>362</v>
      </c>
      <c r="AA24" s="258" t="s">
        <v>362</v>
      </c>
      <c r="AB24" s="258" t="s">
        <v>362</v>
      </c>
      <c r="AC24" s="258" t="s">
        <v>79</v>
      </c>
      <c r="AD24" s="259">
        <v>0.8</v>
      </c>
      <c r="AE24" s="67" t="s">
        <v>383</v>
      </c>
      <c r="AF24" s="255" t="s">
        <v>1184</v>
      </c>
      <c r="AG24" s="258" t="s">
        <v>144</v>
      </c>
      <c r="AH24" s="270">
        <v>7.3187089919999997E-3</v>
      </c>
      <c r="AI24" s="258" t="s">
        <v>124</v>
      </c>
      <c r="AJ24" s="270">
        <v>0.33750000000000002</v>
      </c>
      <c r="AK24" s="67" t="s">
        <v>369</v>
      </c>
      <c r="AL24" s="255" t="s">
        <v>1149</v>
      </c>
      <c r="AM24" s="254" t="s">
        <v>386</v>
      </c>
      <c r="AN24" s="255" t="s">
        <v>372</v>
      </c>
      <c r="AO24" s="255" t="s">
        <v>372</v>
      </c>
      <c r="AP24" s="255" t="s">
        <v>372</v>
      </c>
      <c r="AQ24" s="255" t="s">
        <v>362</v>
      </c>
      <c r="AR24" s="255" t="s">
        <v>372</v>
      </c>
      <c r="AS24" s="255" t="s">
        <v>372</v>
      </c>
      <c r="AT24" s="255" t="s">
        <v>1185</v>
      </c>
      <c r="AU24" s="255" t="s">
        <v>1186</v>
      </c>
      <c r="AV24" s="255" t="s">
        <v>1187</v>
      </c>
      <c r="AW24" s="183">
        <v>45646</v>
      </c>
      <c r="AX24" s="184" t="s">
        <v>423</v>
      </c>
      <c r="AY24" s="185" t="s">
        <v>1188</v>
      </c>
      <c r="AZ24" s="186"/>
      <c r="BA24" s="187"/>
      <c r="BB24" s="188"/>
      <c r="BC24" s="186"/>
      <c r="BD24" s="184"/>
      <c r="BE24" s="185"/>
      <c r="BF24" s="186"/>
      <c r="BG24" s="187"/>
      <c r="BH24" s="188"/>
      <c r="BI24" s="186"/>
      <c r="BJ24" s="184"/>
      <c r="BK24" s="185"/>
      <c r="BL24" s="186"/>
      <c r="BM24" s="187"/>
      <c r="BN24" s="188"/>
      <c r="BO24" s="186"/>
      <c r="BP24" s="184"/>
      <c r="BQ24" s="185"/>
      <c r="BR24" s="186"/>
      <c r="BS24" s="187"/>
      <c r="BT24" s="188"/>
      <c r="BU24" s="186"/>
      <c r="BV24" s="184"/>
      <c r="BW24" s="185"/>
      <c r="BX24" s="186"/>
      <c r="BY24" s="187"/>
      <c r="BZ24" s="188"/>
      <c r="CA24" s="186"/>
      <c r="CB24" s="184"/>
      <c r="CC24" s="185"/>
      <c r="CD24" s="186"/>
      <c r="CE24" s="187"/>
      <c r="CF24" s="189"/>
      <c r="CG24" s="2">
        <f t="shared" si="0"/>
        <v>33</v>
      </c>
      <c r="CH24" s="52" t="s">
        <v>448</v>
      </c>
      <c r="CI24" s="52" t="s">
        <v>449</v>
      </c>
      <c r="CJ24" s="52" t="s">
        <v>416</v>
      </c>
      <c r="CK24" s="52" t="s">
        <v>376</v>
      </c>
      <c r="CL24" s="52" t="s">
        <v>377</v>
      </c>
      <c r="CM24" s="52" t="s">
        <v>377</v>
      </c>
      <c r="CN24" s="52" t="s">
        <v>378</v>
      </c>
      <c r="CO24" s="52" t="s">
        <v>377</v>
      </c>
      <c r="CP24" s="52" t="s">
        <v>380</v>
      </c>
      <c r="CQ24" s="52"/>
      <c r="CR24" s="52" t="s">
        <v>380</v>
      </c>
      <c r="CS24" s="52" t="s">
        <v>380</v>
      </c>
      <c r="CT24" s="52" t="s">
        <v>380</v>
      </c>
      <c r="CU24" s="52" t="s">
        <v>380</v>
      </c>
      <c r="CV24" s="52" t="s">
        <v>380</v>
      </c>
      <c r="CW24" s="52" t="s">
        <v>380</v>
      </c>
      <c r="CX24" s="52" t="s">
        <v>417</v>
      </c>
      <c r="CY24" s="52" t="s">
        <v>380</v>
      </c>
      <c r="CZ24" s="52" t="s">
        <v>380</v>
      </c>
      <c r="DA24" s="52" t="s">
        <v>380</v>
      </c>
      <c r="DB24" s="52" t="s">
        <v>380</v>
      </c>
      <c r="DC24" s="52" t="s">
        <v>380</v>
      </c>
      <c r="DD24" s="52" t="s">
        <v>380</v>
      </c>
      <c r="DF24" s="174" t="str">
        <f t="shared" si="1"/>
        <v>Gestión de procesos</v>
      </c>
      <c r="DG24" s="330" t="str">
        <f t="shared" si="2"/>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v>
      </c>
      <c r="DH24" s="330"/>
      <c r="DI24" s="330"/>
      <c r="DJ24" s="330"/>
      <c r="DK24" s="330"/>
      <c r="DL24" s="330"/>
      <c r="DM24" s="330"/>
      <c r="DN24" s="174" t="str">
        <f t="shared" si="3"/>
        <v>Alto</v>
      </c>
      <c r="DO24" s="174" t="str">
        <f t="shared" si="4"/>
        <v>Bajo</v>
      </c>
      <c r="DQ24" s="170" t="e">
        <f>SUM(LEN(#REF!)-LEN(SUBSTITUTE(#REF!,"- Preventivo","")))/LEN("- Preventivo")</f>
        <v>#REF!</v>
      </c>
      <c r="DR24" s="170" t="e">
        <f t="shared" si="5"/>
        <v>#REF!</v>
      </c>
      <c r="DS24" s="170" t="e">
        <f>SUM(LEN(#REF!)-LEN(SUBSTITUTE(#REF!,"- Detectivo","")))/LEN("- Detectivo")</f>
        <v>#REF!</v>
      </c>
      <c r="DT24" s="170" t="e">
        <f t="shared" si="6"/>
        <v>#REF!</v>
      </c>
      <c r="DU24" s="170" t="e">
        <f>SUM(LEN(#REF!)-LEN(SUBSTITUTE(#REF!,"- Correctivo","")))/LEN("- Correctivo")</f>
        <v>#REF!</v>
      </c>
      <c r="DV24" s="170" t="e">
        <f t="shared" si="7"/>
        <v>#REF!</v>
      </c>
      <c r="DW24" s="170" t="e">
        <f t="shared" si="19"/>
        <v>#REF!</v>
      </c>
      <c r="DX24" s="170" t="e">
        <f t="shared" si="8"/>
        <v>#REF!</v>
      </c>
      <c r="DY24" s="170" t="e">
        <f>SUM(LEN(#REF!)-LEN(SUBSTITUTE(#REF!,"- Documentado","")))/LEN("- Documentado")</f>
        <v>#REF!</v>
      </c>
      <c r="DZ24" s="170" t="e">
        <f>SUM(LEN(#REF!)-LEN(SUBSTITUTE(#REF!,"- Documentado","")))/LEN("- Documentado")</f>
        <v>#REF!</v>
      </c>
      <c r="EA24" s="170" t="e">
        <f t="shared" si="9"/>
        <v>#REF!</v>
      </c>
      <c r="EB24" s="170" t="e">
        <f>SUM(LEN(#REF!)-LEN(SUBSTITUTE(#REF!,"- Continua","")))/LEN("- Continua")</f>
        <v>#REF!</v>
      </c>
      <c r="EC24" s="170" t="e">
        <f>SUM(LEN(#REF!)-LEN(SUBSTITUTE(#REF!,"- Continua","")))/LEN("- Continua")</f>
        <v>#REF!</v>
      </c>
      <c r="ED24" s="170" t="e">
        <f t="shared" si="10"/>
        <v>#REF!</v>
      </c>
      <c r="EE24" s="170" t="e">
        <f>SUM(LEN(#REF!)-LEN(SUBSTITUTE(#REF!,"- Con registro","")))/LEN("- Con registro")</f>
        <v>#REF!</v>
      </c>
      <c r="EF24" s="170" t="e">
        <f>SUM(LEN(#REF!)-LEN(SUBSTITUTE(#REF!,"- Con registro","")))/LEN("- Con registro")</f>
        <v>#REF!</v>
      </c>
      <c r="EG24" s="170" t="e">
        <f t="shared" si="11"/>
        <v>#REF!</v>
      </c>
      <c r="EH24" s="173" t="e">
        <f t="shared" si="20"/>
        <v>#REF!</v>
      </c>
      <c r="EI24" s="173" t="e">
        <f t="shared" si="21"/>
        <v>#REF!</v>
      </c>
      <c r="EJ24" s="204" t="e">
        <f t="shared" si="22"/>
        <v>#REF!</v>
      </c>
      <c r="EK24" s="332" t="e">
        <f t="shared" si="23"/>
        <v>#REF!</v>
      </c>
      <c r="EL24" s="332"/>
      <c r="EM24" s="332"/>
      <c r="EN24" s="332"/>
      <c r="EO24" s="332"/>
      <c r="EP24" s="332"/>
      <c r="EQ24" s="332"/>
      <c r="ER24" s="332"/>
      <c r="ES24" s="332"/>
      <c r="ET24" s="332"/>
      <c r="EV24" s="198">
        <f t="shared" si="24"/>
        <v>45646</v>
      </c>
      <c r="EW24" s="199" t="str">
        <f t="shared" si="25"/>
        <v>31 de enero de 2025</v>
      </c>
      <c r="EX24" s="170" t="str">
        <f t="shared" si="26"/>
        <v>Riesgos</v>
      </c>
      <c r="EY24" s="170" t="str">
        <f t="shared" si="16"/>
        <v>ID_-: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v>
      </c>
      <c r="EZ24" s="170" t="str">
        <f t="shared" si="17"/>
        <v>Ajuste en Identificación del riesgo
Establecimiento de controles
 en el Mapa de riesgos de Fortalecimiento de la Gestión Pública</v>
      </c>
      <c r="FA24" s="170" t="str">
        <f t="shared" si="18"/>
        <v>Solicitud de cambio realizada y aprobada por la Dirección Distrital Archivo de Bogotá a través del Aplicativo DARUMA</v>
      </c>
    </row>
    <row r="25" spans="1:157" ht="399.95" customHeight="1" x14ac:dyDescent="0.2">
      <c r="A25" s="254" t="s">
        <v>408</v>
      </c>
      <c r="B25" s="255" t="s">
        <v>409</v>
      </c>
      <c r="C25" s="255" t="s">
        <v>410</v>
      </c>
      <c r="D25" s="254" t="s">
        <v>1128</v>
      </c>
      <c r="E25" s="256" t="s">
        <v>39</v>
      </c>
      <c r="F25" s="255" t="s">
        <v>425</v>
      </c>
      <c r="G25" s="256" t="s">
        <v>362</v>
      </c>
      <c r="H25" s="256" t="s">
        <v>362</v>
      </c>
      <c r="I25" s="251" t="s">
        <v>437</v>
      </c>
      <c r="J25" s="254" t="s">
        <v>36</v>
      </c>
      <c r="K25" s="256" t="s">
        <v>363</v>
      </c>
      <c r="L25" s="261" t="s">
        <v>199</v>
      </c>
      <c r="M25" s="257" t="s">
        <v>438</v>
      </c>
      <c r="N25" s="255" t="s">
        <v>439</v>
      </c>
      <c r="O25" s="255" t="s">
        <v>440</v>
      </c>
      <c r="P25" s="255" t="s">
        <v>978</v>
      </c>
      <c r="Q25" s="255" t="s">
        <v>441</v>
      </c>
      <c r="R25" s="255" t="s">
        <v>442</v>
      </c>
      <c r="S25" s="255" t="s">
        <v>367</v>
      </c>
      <c r="T25" s="255" t="s">
        <v>368</v>
      </c>
      <c r="U25" s="258" t="s">
        <v>102</v>
      </c>
      <c r="V25" s="259">
        <v>0.6</v>
      </c>
      <c r="W25" s="258" t="s">
        <v>145</v>
      </c>
      <c r="X25" s="258" t="s">
        <v>103</v>
      </c>
      <c r="Y25" s="258" t="s">
        <v>145</v>
      </c>
      <c r="Z25" s="258" t="s">
        <v>145</v>
      </c>
      <c r="AA25" s="258" t="s">
        <v>145</v>
      </c>
      <c r="AB25" s="258" t="s">
        <v>145</v>
      </c>
      <c r="AC25" s="258" t="s">
        <v>103</v>
      </c>
      <c r="AD25" s="259">
        <v>0.6</v>
      </c>
      <c r="AE25" s="67" t="s">
        <v>86</v>
      </c>
      <c r="AF25" s="255" t="s">
        <v>1189</v>
      </c>
      <c r="AG25" s="258" t="s">
        <v>144</v>
      </c>
      <c r="AH25" s="270">
        <v>0.1512</v>
      </c>
      <c r="AI25" s="258" t="s">
        <v>124</v>
      </c>
      <c r="AJ25" s="270">
        <v>0.33749999999999997</v>
      </c>
      <c r="AK25" s="67" t="s">
        <v>369</v>
      </c>
      <c r="AL25" s="255" t="s">
        <v>1190</v>
      </c>
      <c r="AM25" s="254" t="s">
        <v>371</v>
      </c>
      <c r="AN25" s="255" t="s">
        <v>372</v>
      </c>
      <c r="AO25" s="255" t="s">
        <v>372</v>
      </c>
      <c r="AP25" s="255" t="s">
        <v>372</v>
      </c>
      <c r="AQ25" s="255" t="s">
        <v>362</v>
      </c>
      <c r="AR25" s="255" t="s">
        <v>372</v>
      </c>
      <c r="AS25" s="255" t="s">
        <v>372</v>
      </c>
      <c r="AT25" s="255" t="s">
        <v>444</v>
      </c>
      <c r="AU25" s="255" t="s">
        <v>445</v>
      </c>
      <c r="AV25" s="255" t="s">
        <v>446</v>
      </c>
      <c r="AW25" s="183">
        <v>45646</v>
      </c>
      <c r="AX25" s="184" t="s">
        <v>447</v>
      </c>
      <c r="AY25" s="185" t="s">
        <v>1191</v>
      </c>
      <c r="AZ25" s="186"/>
      <c r="BA25" s="187"/>
      <c r="BB25" s="188"/>
      <c r="BC25" s="186"/>
      <c r="BD25" s="184"/>
      <c r="BE25" s="185"/>
      <c r="BF25" s="186"/>
      <c r="BG25" s="187"/>
      <c r="BH25" s="188"/>
      <c r="BI25" s="186"/>
      <c r="BJ25" s="184"/>
      <c r="BK25" s="185"/>
      <c r="BL25" s="186"/>
      <c r="BM25" s="187"/>
      <c r="BN25" s="188"/>
      <c r="BO25" s="186"/>
      <c r="BP25" s="184"/>
      <c r="BQ25" s="185"/>
      <c r="BR25" s="186"/>
      <c r="BS25" s="187"/>
      <c r="BT25" s="188"/>
      <c r="BU25" s="186"/>
      <c r="BV25" s="184"/>
      <c r="BW25" s="185"/>
      <c r="BX25" s="186"/>
      <c r="BY25" s="187"/>
      <c r="BZ25" s="188"/>
      <c r="CA25" s="186"/>
      <c r="CB25" s="184"/>
      <c r="CC25" s="185"/>
      <c r="CD25" s="186"/>
      <c r="CE25" s="187"/>
      <c r="CF25" s="189"/>
      <c r="CG25" s="2">
        <f t="shared" si="0"/>
        <v>33</v>
      </c>
      <c r="CH25" s="52" t="s">
        <v>462</v>
      </c>
      <c r="CI25" s="52" t="s">
        <v>463</v>
      </c>
      <c r="CJ25" s="52" t="s">
        <v>416</v>
      </c>
      <c r="CK25" s="52" t="s">
        <v>376</v>
      </c>
      <c r="CL25" s="52" t="s">
        <v>377</v>
      </c>
      <c r="CM25" s="52" t="s">
        <v>377</v>
      </c>
      <c r="CN25" s="52" t="s">
        <v>378</v>
      </c>
      <c r="CO25" s="52" t="s">
        <v>377</v>
      </c>
      <c r="CP25" s="52" t="s">
        <v>394</v>
      </c>
      <c r="CQ25" s="52"/>
      <c r="CR25" s="52" t="s">
        <v>380</v>
      </c>
      <c r="CS25" s="52" t="s">
        <v>406</v>
      </c>
      <c r="CT25" s="52" t="s">
        <v>380</v>
      </c>
      <c r="CU25" s="52" t="s">
        <v>380</v>
      </c>
      <c r="CV25" s="52" t="s">
        <v>380</v>
      </c>
      <c r="CW25" s="52" t="s">
        <v>380</v>
      </c>
      <c r="CX25" s="52" t="s">
        <v>464</v>
      </c>
      <c r="CY25" s="52" t="s">
        <v>380</v>
      </c>
      <c r="CZ25" s="52" t="s">
        <v>380</v>
      </c>
      <c r="DA25" s="52" t="s">
        <v>380</v>
      </c>
      <c r="DB25" s="52" t="s">
        <v>380</v>
      </c>
      <c r="DC25" s="52" t="s">
        <v>380</v>
      </c>
      <c r="DD25" s="52" t="s">
        <v>380</v>
      </c>
      <c r="DF25" s="174" t="str">
        <f t="shared" si="1"/>
        <v>Gestión de procesos</v>
      </c>
      <c r="DG25" s="330" t="str">
        <f t="shared" si="2"/>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v>
      </c>
      <c r="DH25" s="330"/>
      <c r="DI25" s="330"/>
      <c r="DJ25" s="330"/>
      <c r="DK25" s="330"/>
      <c r="DL25" s="330"/>
      <c r="DM25" s="330"/>
      <c r="DN25" s="174" t="str">
        <f t="shared" si="3"/>
        <v>Moderado</v>
      </c>
      <c r="DO25" s="174" t="str">
        <f t="shared" si="4"/>
        <v>Bajo</v>
      </c>
      <c r="DQ25" s="170" t="e">
        <f>SUM(LEN(#REF!)-LEN(SUBSTITUTE(#REF!,"- Preventivo","")))/LEN("- Preventivo")</f>
        <v>#REF!</v>
      </c>
      <c r="DR25" s="170" t="e">
        <f t="shared" si="5"/>
        <v>#REF!</v>
      </c>
      <c r="DS25" s="170" t="e">
        <f>SUM(LEN(#REF!)-LEN(SUBSTITUTE(#REF!,"- Detectivo","")))/LEN("- Detectivo")</f>
        <v>#REF!</v>
      </c>
      <c r="DT25" s="170" t="e">
        <f t="shared" si="6"/>
        <v>#REF!</v>
      </c>
      <c r="DU25" s="170" t="e">
        <f>SUM(LEN(#REF!)-LEN(SUBSTITUTE(#REF!,"- Correctivo","")))/LEN("- Correctivo")</f>
        <v>#REF!</v>
      </c>
      <c r="DV25" s="170" t="e">
        <f t="shared" si="7"/>
        <v>#REF!</v>
      </c>
      <c r="DW25" s="170" t="e">
        <f t="shared" si="19"/>
        <v>#REF!</v>
      </c>
      <c r="DX25" s="170" t="e">
        <f t="shared" si="8"/>
        <v>#REF!</v>
      </c>
      <c r="DY25" s="170" t="e">
        <f>SUM(LEN(#REF!)-LEN(SUBSTITUTE(#REF!,"- Documentado","")))/LEN("- Documentado")</f>
        <v>#REF!</v>
      </c>
      <c r="DZ25" s="170" t="e">
        <f>SUM(LEN(#REF!)-LEN(SUBSTITUTE(#REF!,"- Documentado","")))/LEN("- Documentado")</f>
        <v>#REF!</v>
      </c>
      <c r="EA25" s="170" t="e">
        <f t="shared" si="9"/>
        <v>#REF!</v>
      </c>
      <c r="EB25" s="170" t="e">
        <f>SUM(LEN(#REF!)-LEN(SUBSTITUTE(#REF!,"- Continua","")))/LEN("- Continua")</f>
        <v>#REF!</v>
      </c>
      <c r="EC25" s="170" t="e">
        <f>SUM(LEN(#REF!)-LEN(SUBSTITUTE(#REF!,"- Continua","")))/LEN("- Continua")</f>
        <v>#REF!</v>
      </c>
      <c r="ED25" s="170" t="e">
        <f t="shared" si="10"/>
        <v>#REF!</v>
      </c>
      <c r="EE25" s="170" t="e">
        <f>SUM(LEN(#REF!)-LEN(SUBSTITUTE(#REF!,"- Con registro","")))/LEN("- Con registro")</f>
        <v>#REF!</v>
      </c>
      <c r="EF25" s="170" t="e">
        <f>SUM(LEN(#REF!)-LEN(SUBSTITUTE(#REF!,"- Con registro","")))/LEN("- Con registro")</f>
        <v>#REF!</v>
      </c>
      <c r="EG25" s="170" t="e">
        <f t="shared" si="11"/>
        <v>#REF!</v>
      </c>
      <c r="EH25" s="173" t="e">
        <f t="shared" si="20"/>
        <v>#REF!</v>
      </c>
      <c r="EI25" s="173" t="e">
        <f t="shared" si="21"/>
        <v>#REF!</v>
      </c>
      <c r="EJ25" s="204" t="e">
        <f t="shared" si="22"/>
        <v>#REF!</v>
      </c>
      <c r="EK25" s="332" t="e">
        <f t="shared" si="23"/>
        <v>#REF!</v>
      </c>
      <c r="EL25" s="332"/>
      <c r="EM25" s="332"/>
      <c r="EN25" s="332"/>
      <c r="EO25" s="332"/>
      <c r="EP25" s="332"/>
      <c r="EQ25" s="332"/>
      <c r="ER25" s="332"/>
      <c r="ES25" s="332"/>
      <c r="ET25" s="332"/>
      <c r="EV25" s="198">
        <f t="shared" si="24"/>
        <v>45646</v>
      </c>
      <c r="EW25" s="199" t="str">
        <f t="shared" si="25"/>
        <v>31 de enero de 2025</v>
      </c>
      <c r="EX25" s="170" t="str">
        <f t="shared" si="26"/>
        <v>Riesgos</v>
      </c>
      <c r="EY25" s="170" t="str">
        <f t="shared" si="16"/>
        <v>ID_-: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v>
      </c>
      <c r="EZ25" s="170" t="str">
        <f t="shared" si="17"/>
        <v>Ajuste en Identificación del riesgo
 en el Mapa de riesgos de Fortalecimiento de la Gestión Pública</v>
      </c>
      <c r="FA25" s="170" t="str">
        <f t="shared" si="18"/>
        <v>Solicitud de cambio realizada y aprobada por la Dirección Distrital de Archivo de Bogotá a través del Aplicativo DARUMA</v>
      </c>
    </row>
    <row r="26" spans="1:157" ht="399.95" customHeight="1" x14ac:dyDescent="0.2">
      <c r="A26" s="254" t="s">
        <v>408</v>
      </c>
      <c r="B26" s="255" t="s">
        <v>409</v>
      </c>
      <c r="C26" s="255" t="s">
        <v>410</v>
      </c>
      <c r="D26" s="254" t="s">
        <v>1128</v>
      </c>
      <c r="E26" s="256" t="s">
        <v>39</v>
      </c>
      <c r="F26" s="255" t="s">
        <v>425</v>
      </c>
      <c r="G26" s="256" t="s">
        <v>362</v>
      </c>
      <c r="H26" s="256" t="s">
        <v>362</v>
      </c>
      <c r="I26" s="251" t="s">
        <v>450</v>
      </c>
      <c r="J26" s="254" t="s">
        <v>36</v>
      </c>
      <c r="K26" s="256" t="s">
        <v>363</v>
      </c>
      <c r="L26" s="255" t="s">
        <v>199</v>
      </c>
      <c r="M26" s="257" t="s">
        <v>451</v>
      </c>
      <c r="N26" s="255" t="s">
        <v>452</v>
      </c>
      <c r="O26" s="255" t="s">
        <v>453</v>
      </c>
      <c r="P26" s="255" t="s">
        <v>978</v>
      </c>
      <c r="Q26" s="255" t="s">
        <v>1192</v>
      </c>
      <c r="R26" s="255" t="s">
        <v>413</v>
      </c>
      <c r="S26" s="255" t="s">
        <v>367</v>
      </c>
      <c r="T26" s="255" t="s">
        <v>368</v>
      </c>
      <c r="U26" s="258" t="s">
        <v>102</v>
      </c>
      <c r="V26" s="259">
        <v>0.6</v>
      </c>
      <c r="W26" s="258" t="s">
        <v>145</v>
      </c>
      <c r="X26" s="258" t="s">
        <v>124</v>
      </c>
      <c r="Y26" s="258" t="s">
        <v>362</v>
      </c>
      <c r="Z26" s="258" t="s">
        <v>362</v>
      </c>
      <c r="AA26" s="258" t="s">
        <v>362</v>
      </c>
      <c r="AB26" s="258" t="s">
        <v>362</v>
      </c>
      <c r="AC26" s="258" t="s">
        <v>124</v>
      </c>
      <c r="AD26" s="259">
        <v>0.4</v>
      </c>
      <c r="AE26" s="67" t="s">
        <v>86</v>
      </c>
      <c r="AF26" s="255" t="s">
        <v>1193</v>
      </c>
      <c r="AG26" s="258" t="s">
        <v>144</v>
      </c>
      <c r="AH26" s="270">
        <v>4.6655999999999996E-2</v>
      </c>
      <c r="AI26" s="258" t="s">
        <v>145</v>
      </c>
      <c r="AJ26" s="270">
        <v>0</v>
      </c>
      <c r="AK26" s="67" t="s">
        <v>369</v>
      </c>
      <c r="AL26" s="255" t="s">
        <v>443</v>
      </c>
      <c r="AM26" s="254" t="s">
        <v>371</v>
      </c>
      <c r="AN26" s="255" t="s">
        <v>372</v>
      </c>
      <c r="AO26" s="255" t="s">
        <v>372</v>
      </c>
      <c r="AP26" s="255" t="s">
        <v>372</v>
      </c>
      <c r="AQ26" s="255" t="s">
        <v>362</v>
      </c>
      <c r="AR26" s="255" t="s">
        <v>372</v>
      </c>
      <c r="AS26" s="255" t="s">
        <v>372</v>
      </c>
      <c r="AT26" s="255" t="s">
        <v>454</v>
      </c>
      <c r="AU26" s="255" t="s">
        <v>455</v>
      </c>
      <c r="AV26" s="255" t="s">
        <v>456</v>
      </c>
      <c r="AW26" s="183">
        <v>45646</v>
      </c>
      <c r="AX26" s="184" t="s">
        <v>423</v>
      </c>
      <c r="AY26" s="185" t="s">
        <v>1194</v>
      </c>
      <c r="AZ26" s="186"/>
      <c r="BA26" s="187"/>
      <c r="BB26" s="188"/>
      <c r="BC26" s="186"/>
      <c r="BD26" s="184"/>
      <c r="BE26" s="185"/>
      <c r="BF26" s="186"/>
      <c r="BG26" s="187"/>
      <c r="BH26" s="188"/>
      <c r="BI26" s="186"/>
      <c r="BJ26" s="184"/>
      <c r="BK26" s="185"/>
      <c r="BL26" s="186"/>
      <c r="BM26" s="187"/>
      <c r="BN26" s="188"/>
      <c r="BO26" s="186"/>
      <c r="BP26" s="184"/>
      <c r="BQ26" s="185"/>
      <c r="BR26" s="186"/>
      <c r="BS26" s="187"/>
      <c r="BT26" s="188"/>
      <c r="BU26" s="186"/>
      <c r="BV26" s="187"/>
      <c r="BW26" s="188"/>
      <c r="BX26" s="186"/>
      <c r="BY26" s="187"/>
      <c r="BZ26" s="188"/>
      <c r="CA26" s="186"/>
      <c r="CB26" s="184"/>
      <c r="CC26" s="185"/>
      <c r="CD26" s="186"/>
      <c r="CE26" s="187"/>
      <c r="CF26" s="189"/>
      <c r="CG26" s="2">
        <f t="shared" si="0"/>
        <v>33</v>
      </c>
      <c r="CH26" s="52" t="s">
        <v>462</v>
      </c>
      <c r="CI26" s="52" t="s">
        <v>463</v>
      </c>
      <c r="CJ26" s="52" t="s">
        <v>416</v>
      </c>
      <c r="CK26" s="52" t="s">
        <v>376</v>
      </c>
      <c r="CL26" s="52" t="s">
        <v>377</v>
      </c>
      <c r="CM26" s="52" t="s">
        <v>377</v>
      </c>
      <c r="CN26" s="52" t="s">
        <v>378</v>
      </c>
      <c r="CO26" s="52" t="s">
        <v>377</v>
      </c>
      <c r="CP26" s="52" t="s">
        <v>394</v>
      </c>
      <c r="CQ26" s="52"/>
      <c r="CR26" s="52" t="s">
        <v>380</v>
      </c>
      <c r="CS26" s="52" t="s">
        <v>380</v>
      </c>
      <c r="CT26" s="52" t="s">
        <v>380</v>
      </c>
      <c r="CU26" s="52" t="s">
        <v>380</v>
      </c>
      <c r="CV26" s="52" t="s">
        <v>380</v>
      </c>
      <c r="CW26" s="52" t="s">
        <v>380</v>
      </c>
      <c r="CX26" s="52" t="s">
        <v>464</v>
      </c>
      <c r="CY26" s="52" t="s">
        <v>380</v>
      </c>
      <c r="CZ26" s="52" t="s">
        <v>380</v>
      </c>
      <c r="DA26" s="52" t="s">
        <v>380</v>
      </c>
      <c r="DB26" s="52" t="s">
        <v>380</v>
      </c>
      <c r="DC26" s="52" t="s">
        <v>380</v>
      </c>
      <c r="DD26" s="52" t="s">
        <v>380</v>
      </c>
      <c r="DF26" s="174" t="str">
        <f t="shared" si="1"/>
        <v>Gestión de procesos</v>
      </c>
      <c r="DG26" s="330" t="str">
        <f t="shared" si="2"/>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v>
      </c>
      <c r="DH26" s="330"/>
      <c r="DI26" s="330"/>
      <c r="DJ26" s="330"/>
      <c r="DK26" s="330"/>
      <c r="DL26" s="330"/>
      <c r="DM26" s="330"/>
      <c r="DN26" s="174" t="str">
        <f t="shared" si="3"/>
        <v>Moderado</v>
      </c>
      <c r="DO26" s="174" t="str">
        <f t="shared" si="4"/>
        <v>Bajo</v>
      </c>
      <c r="DQ26" s="170" t="e">
        <f>SUM(LEN(#REF!)-LEN(SUBSTITUTE(#REF!,"- Preventivo","")))/LEN("- Preventivo")</f>
        <v>#REF!</v>
      </c>
      <c r="DR26" s="170" t="e">
        <f t="shared" si="5"/>
        <v>#REF!</v>
      </c>
      <c r="DS26" s="170" t="e">
        <f>SUM(LEN(#REF!)-LEN(SUBSTITUTE(#REF!,"- Detectivo","")))/LEN("- Detectivo")</f>
        <v>#REF!</v>
      </c>
      <c r="DT26" s="170" t="e">
        <f t="shared" si="6"/>
        <v>#REF!</v>
      </c>
      <c r="DU26" s="170" t="e">
        <f>SUM(LEN(#REF!)-LEN(SUBSTITUTE(#REF!,"- Correctivo","")))/LEN("- Correctivo")</f>
        <v>#REF!</v>
      </c>
      <c r="DV26" s="170" t="e">
        <f t="shared" si="7"/>
        <v>#REF!</v>
      </c>
      <c r="DW26" s="170" t="e">
        <f t="shared" si="19"/>
        <v>#REF!</v>
      </c>
      <c r="DX26" s="170" t="e">
        <f t="shared" si="8"/>
        <v>#REF!</v>
      </c>
      <c r="DY26" s="170" t="e">
        <f>SUM(LEN(#REF!)-LEN(SUBSTITUTE(#REF!,"- Documentado","")))/LEN("- Documentado")</f>
        <v>#REF!</v>
      </c>
      <c r="DZ26" s="170" t="e">
        <f>SUM(LEN(#REF!)-LEN(SUBSTITUTE(#REF!,"- Documentado","")))/LEN("- Documentado")</f>
        <v>#REF!</v>
      </c>
      <c r="EA26" s="170" t="e">
        <f t="shared" si="9"/>
        <v>#REF!</v>
      </c>
      <c r="EB26" s="170" t="e">
        <f>SUM(LEN(#REF!)-LEN(SUBSTITUTE(#REF!,"- Continua","")))/LEN("- Continua")</f>
        <v>#REF!</v>
      </c>
      <c r="EC26" s="170" t="e">
        <f>SUM(LEN(#REF!)-LEN(SUBSTITUTE(#REF!,"- Continua","")))/LEN("- Continua")</f>
        <v>#REF!</v>
      </c>
      <c r="ED26" s="170" t="e">
        <f t="shared" si="10"/>
        <v>#REF!</v>
      </c>
      <c r="EE26" s="170" t="e">
        <f>SUM(LEN(#REF!)-LEN(SUBSTITUTE(#REF!,"- Con registro","")))/LEN("- Con registro")</f>
        <v>#REF!</v>
      </c>
      <c r="EF26" s="170" t="e">
        <f>SUM(LEN(#REF!)-LEN(SUBSTITUTE(#REF!,"- Con registro","")))/LEN("- Con registro")</f>
        <v>#REF!</v>
      </c>
      <c r="EG26" s="170" t="e">
        <f t="shared" si="11"/>
        <v>#REF!</v>
      </c>
      <c r="EH26" s="173" t="e">
        <f t="shared" si="20"/>
        <v>#REF!</v>
      </c>
      <c r="EI26" s="173" t="e">
        <f t="shared" si="21"/>
        <v>#REF!</v>
      </c>
      <c r="EJ26" s="204" t="e">
        <f t="shared" si="22"/>
        <v>#REF!</v>
      </c>
      <c r="EK26" s="332" t="e">
        <f t="shared" si="23"/>
        <v>#REF!</v>
      </c>
      <c r="EL26" s="332"/>
      <c r="EM26" s="332"/>
      <c r="EN26" s="332"/>
      <c r="EO26" s="332"/>
      <c r="EP26" s="332"/>
      <c r="EQ26" s="332"/>
      <c r="ER26" s="332"/>
      <c r="ES26" s="332"/>
      <c r="ET26" s="332"/>
      <c r="EV26" s="198">
        <f t="shared" si="24"/>
        <v>45646</v>
      </c>
      <c r="EW26" s="199" t="str">
        <f t="shared" si="25"/>
        <v>31 de enero de 2025</v>
      </c>
      <c r="EX26" s="170" t="str">
        <f t="shared" si="26"/>
        <v>Riesgos</v>
      </c>
      <c r="EY26" s="170" t="str">
        <f t="shared" si="16"/>
        <v>ID_-: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v>
      </c>
      <c r="EZ26" s="170" t="str">
        <f t="shared" si="17"/>
        <v>Ajuste en Identificación del riesgo
Establecimiento de controles
 en el Mapa de riesgos de Fortalecimiento de la Gestión Pública</v>
      </c>
      <c r="FA26" s="170" t="str">
        <f t="shared" si="18"/>
        <v>Solicitud de cambio realizada y aprobada por la Dirección Distrital de Archivo de Bogotá a través del Aplicativo DARUMA</v>
      </c>
    </row>
    <row r="27" spans="1:157" ht="399.95" customHeight="1" x14ac:dyDescent="0.2">
      <c r="A27" s="254" t="s">
        <v>474</v>
      </c>
      <c r="B27" s="255" t="s">
        <v>475</v>
      </c>
      <c r="C27" s="255" t="s">
        <v>476</v>
      </c>
      <c r="D27" s="254" t="s">
        <v>159</v>
      </c>
      <c r="E27" s="256" t="s">
        <v>91</v>
      </c>
      <c r="F27" s="255" t="s">
        <v>1056</v>
      </c>
      <c r="G27" s="256" t="s">
        <v>362</v>
      </c>
      <c r="H27" s="256" t="s">
        <v>362</v>
      </c>
      <c r="I27" s="251" t="s">
        <v>1057</v>
      </c>
      <c r="J27" s="254" t="s">
        <v>36</v>
      </c>
      <c r="K27" s="256" t="s">
        <v>363</v>
      </c>
      <c r="L27" s="255" t="s">
        <v>160</v>
      </c>
      <c r="M27" s="257" t="s">
        <v>1058</v>
      </c>
      <c r="N27" s="255" t="s">
        <v>478</v>
      </c>
      <c r="O27" s="255" t="s">
        <v>1059</v>
      </c>
      <c r="P27" s="255" t="s">
        <v>919</v>
      </c>
      <c r="Q27" s="255" t="s">
        <v>365</v>
      </c>
      <c r="R27" s="255" t="s">
        <v>366</v>
      </c>
      <c r="S27" s="255" t="s">
        <v>367</v>
      </c>
      <c r="T27" s="255" t="s">
        <v>368</v>
      </c>
      <c r="U27" s="258" t="s">
        <v>78</v>
      </c>
      <c r="V27" s="259">
        <v>0.8</v>
      </c>
      <c r="W27" s="258" t="s">
        <v>145</v>
      </c>
      <c r="X27" s="258" t="s">
        <v>124</v>
      </c>
      <c r="Y27" s="258" t="s">
        <v>124</v>
      </c>
      <c r="Z27" s="258" t="s">
        <v>145</v>
      </c>
      <c r="AA27" s="258" t="s">
        <v>103</v>
      </c>
      <c r="AB27" s="258" t="s">
        <v>124</v>
      </c>
      <c r="AC27" s="258" t="s">
        <v>103</v>
      </c>
      <c r="AD27" s="259">
        <v>0.6</v>
      </c>
      <c r="AE27" s="67" t="s">
        <v>383</v>
      </c>
      <c r="AF27" s="255" t="s">
        <v>1060</v>
      </c>
      <c r="AG27" s="258" t="s">
        <v>144</v>
      </c>
      <c r="AH27" s="270">
        <v>0.10367999999999998</v>
      </c>
      <c r="AI27" s="258" t="s">
        <v>124</v>
      </c>
      <c r="AJ27" s="270">
        <v>0.33749999999999997</v>
      </c>
      <c r="AK27" s="67" t="s">
        <v>369</v>
      </c>
      <c r="AL27" s="255" t="s">
        <v>1035</v>
      </c>
      <c r="AM27" s="254" t="s">
        <v>371</v>
      </c>
      <c r="AN27" s="260" t="s">
        <v>372</v>
      </c>
      <c r="AO27" s="260" t="s">
        <v>372</v>
      </c>
      <c r="AP27" s="255" t="s">
        <v>372</v>
      </c>
      <c r="AQ27" s="260" t="s">
        <v>362</v>
      </c>
      <c r="AR27" s="260" t="s">
        <v>372</v>
      </c>
      <c r="AS27" s="260" t="s">
        <v>372</v>
      </c>
      <c r="AT27" s="255" t="s">
        <v>1061</v>
      </c>
      <c r="AU27" s="255" t="s">
        <v>1062</v>
      </c>
      <c r="AV27" s="255" t="s">
        <v>1063</v>
      </c>
      <c r="AW27" s="183">
        <v>45645</v>
      </c>
      <c r="AX27" s="184" t="s">
        <v>482</v>
      </c>
      <c r="AY27" s="185" t="s">
        <v>1084</v>
      </c>
      <c r="AZ27" s="186"/>
      <c r="BA27" s="187"/>
      <c r="BB27" s="188"/>
      <c r="BC27" s="186"/>
      <c r="BD27" s="184"/>
      <c r="BE27" s="185"/>
      <c r="BF27" s="186"/>
      <c r="BG27" s="187"/>
      <c r="BH27" s="188"/>
      <c r="BI27" s="186"/>
      <c r="BJ27" s="184"/>
      <c r="BK27" s="185"/>
      <c r="BL27" s="186"/>
      <c r="BM27" s="187"/>
      <c r="BN27" s="188"/>
      <c r="BO27" s="186"/>
      <c r="BP27" s="184"/>
      <c r="BQ27" s="185"/>
      <c r="BR27" s="186"/>
      <c r="BS27" s="187"/>
      <c r="BT27" s="188"/>
      <c r="BU27" s="186"/>
      <c r="BV27" s="184"/>
      <c r="BW27" s="185"/>
      <c r="BX27" s="186"/>
      <c r="BY27" s="187"/>
      <c r="BZ27" s="188"/>
      <c r="CA27" s="186"/>
      <c r="CB27" s="184"/>
      <c r="CC27" s="185"/>
      <c r="CD27" s="186"/>
      <c r="CE27" s="187"/>
      <c r="CF27" s="189"/>
      <c r="CG27" s="2">
        <f t="shared" si="0"/>
        <v>33</v>
      </c>
      <c r="CH27" s="52" t="s">
        <v>390</v>
      </c>
      <c r="CI27" s="52" t="s">
        <v>391</v>
      </c>
      <c r="CJ27" s="52" t="s">
        <v>479</v>
      </c>
      <c r="CK27" s="52" t="s">
        <v>376</v>
      </c>
      <c r="CL27" s="52" t="s">
        <v>377</v>
      </c>
      <c r="CM27" s="52" t="s">
        <v>377</v>
      </c>
      <c r="CN27" s="52" t="s">
        <v>393</v>
      </c>
      <c r="CO27" s="52" t="s">
        <v>377</v>
      </c>
      <c r="CP27" s="52" t="s">
        <v>379</v>
      </c>
      <c r="CQ27" s="52"/>
      <c r="CR27" s="52" t="s">
        <v>380</v>
      </c>
      <c r="CS27" s="52" t="s">
        <v>406</v>
      </c>
      <c r="CT27" s="52" t="s">
        <v>380</v>
      </c>
      <c r="CU27" s="52" t="s">
        <v>380</v>
      </c>
      <c r="CV27" s="52" t="s">
        <v>380</v>
      </c>
      <c r="CW27" s="52" t="s">
        <v>380</v>
      </c>
      <c r="CX27" s="52" t="s">
        <v>480</v>
      </c>
      <c r="CY27" s="52" t="s">
        <v>380</v>
      </c>
      <c r="CZ27" s="52" t="s">
        <v>380</v>
      </c>
      <c r="DA27" s="52" t="s">
        <v>380</v>
      </c>
      <c r="DB27" s="52" t="s">
        <v>380</v>
      </c>
      <c r="DC27" s="52" t="s">
        <v>380</v>
      </c>
      <c r="DD27" s="52" t="s">
        <v>380</v>
      </c>
      <c r="DF27" s="174" t="str">
        <f t="shared" si="1"/>
        <v>Gestión de procesos</v>
      </c>
      <c r="DG27" s="330" t="str">
        <f t="shared" si="2"/>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v>
      </c>
      <c r="DH27" s="330"/>
      <c r="DI27" s="330"/>
      <c r="DJ27" s="330"/>
      <c r="DK27" s="330"/>
      <c r="DL27" s="330"/>
      <c r="DM27" s="330"/>
      <c r="DN27" s="174" t="str">
        <f t="shared" si="3"/>
        <v>Alto</v>
      </c>
      <c r="DO27" s="174" t="str">
        <f t="shared" si="4"/>
        <v>Bajo</v>
      </c>
      <c r="DQ27" s="170" t="e">
        <f>SUM(LEN(#REF!)-LEN(SUBSTITUTE(#REF!,"- Preventivo","")))/LEN("- Preventivo")</f>
        <v>#REF!</v>
      </c>
      <c r="DR27" s="170" t="e">
        <f t="shared" si="5"/>
        <v>#REF!</v>
      </c>
      <c r="DS27" s="170" t="e">
        <f>SUM(LEN(#REF!)-LEN(SUBSTITUTE(#REF!,"- Detectivo","")))/LEN("- Detectivo")</f>
        <v>#REF!</v>
      </c>
      <c r="DT27" s="170" t="e">
        <f t="shared" si="6"/>
        <v>#REF!</v>
      </c>
      <c r="DU27" s="170" t="e">
        <f>SUM(LEN(#REF!)-LEN(SUBSTITUTE(#REF!,"- Correctivo","")))/LEN("- Correctivo")</f>
        <v>#REF!</v>
      </c>
      <c r="DV27" s="170" t="e">
        <f t="shared" si="7"/>
        <v>#REF!</v>
      </c>
      <c r="DW27" s="170" t="e">
        <f t="shared" si="19"/>
        <v>#REF!</v>
      </c>
      <c r="DX27" s="170" t="e">
        <f t="shared" si="8"/>
        <v>#REF!</v>
      </c>
      <c r="DY27" s="170" t="e">
        <f>SUM(LEN(#REF!)-LEN(SUBSTITUTE(#REF!,"- Documentado","")))/LEN("- Documentado")</f>
        <v>#REF!</v>
      </c>
      <c r="DZ27" s="170" t="e">
        <f>SUM(LEN(#REF!)-LEN(SUBSTITUTE(#REF!,"- Documentado","")))/LEN("- Documentado")</f>
        <v>#REF!</v>
      </c>
      <c r="EA27" s="170" t="e">
        <f t="shared" si="9"/>
        <v>#REF!</v>
      </c>
      <c r="EB27" s="170" t="e">
        <f>SUM(LEN(#REF!)-LEN(SUBSTITUTE(#REF!,"- Continua","")))/LEN("- Continua")</f>
        <v>#REF!</v>
      </c>
      <c r="EC27" s="170" t="e">
        <f>SUM(LEN(#REF!)-LEN(SUBSTITUTE(#REF!,"- Continua","")))/LEN("- Continua")</f>
        <v>#REF!</v>
      </c>
      <c r="ED27" s="170" t="e">
        <f t="shared" si="10"/>
        <v>#REF!</v>
      </c>
      <c r="EE27" s="170" t="e">
        <f>SUM(LEN(#REF!)-LEN(SUBSTITUTE(#REF!,"- Con registro","")))/LEN("- Con registro")</f>
        <v>#REF!</v>
      </c>
      <c r="EF27" s="170" t="e">
        <f>SUM(LEN(#REF!)-LEN(SUBSTITUTE(#REF!,"- Con registro","")))/LEN("- Con registro")</f>
        <v>#REF!</v>
      </c>
      <c r="EG27" s="170" t="e">
        <f t="shared" si="11"/>
        <v>#REF!</v>
      </c>
      <c r="EH27" s="173" t="e">
        <f t="shared" si="20"/>
        <v>#REF!</v>
      </c>
      <c r="EI27" s="173" t="e">
        <f t="shared" si="21"/>
        <v>#REF!</v>
      </c>
      <c r="EJ27" s="204" t="e">
        <f t="shared" si="22"/>
        <v>#REF!</v>
      </c>
      <c r="EK27" s="332" t="e">
        <f t="shared" si="23"/>
        <v>#REF!</v>
      </c>
      <c r="EL27" s="332"/>
      <c r="EM27" s="332"/>
      <c r="EN27" s="332"/>
      <c r="EO27" s="332"/>
      <c r="EP27" s="332"/>
      <c r="EQ27" s="332"/>
      <c r="ER27" s="332"/>
      <c r="ES27" s="332"/>
      <c r="ET27" s="332"/>
      <c r="EV27" s="198">
        <f t="shared" si="24"/>
        <v>45645</v>
      </c>
      <c r="EW27" s="199" t="str">
        <f t="shared" si="25"/>
        <v>31 de enero de 2025</v>
      </c>
      <c r="EX27" s="170" t="str">
        <f t="shared" si="26"/>
        <v>Riesgos</v>
      </c>
      <c r="EY27" s="170" t="str">
        <f t="shared" si="16"/>
        <v>ID_-: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v>
      </c>
      <c r="EZ27" s="170" t="str">
        <f t="shared" si="17"/>
        <v>Ajuste en Identificación del riesgo
Análisis antes de controles
Establecimiento de controles
Evaluación de controles
Tratamiento del riesgo en el Mapa de riesgos de Fortalecimiento Institucional</v>
      </c>
      <c r="FA27" s="170" t="str">
        <f t="shared" si="18"/>
        <v>Solicitud de cambio realizada y aprobada por la Oficina Asesora de Planeación a través del Aplicativo DARUMA</v>
      </c>
    </row>
    <row r="28" spans="1:157" ht="399.95" customHeight="1" x14ac:dyDescent="0.2">
      <c r="A28" s="247" t="s">
        <v>474</v>
      </c>
      <c r="B28" s="248" t="s">
        <v>475</v>
      </c>
      <c r="C28" s="248" t="s">
        <v>476</v>
      </c>
      <c r="D28" s="247" t="s">
        <v>159</v>
      </c>
      <c r="E28" s="249" t="s">
        <v>91</v>
      </c>
      <c r="F28" s="250" t="s">
        <v>1064</v>
      </c>
      <c r="G28" s="262" t="s">
        <v>362</v>
      </c>
      <c r="H28" s="262" t="s">
        <v>362</v>
      </c>
      <c r="I28" s="251" t="s">
        <v>1065</v>
      </c>
      <c r="J28" s="247" t="s">
        <v>36</v>
      </c>
      <c r="K28" s="247" t="s">
        <v>363</v>
      </c>
      <c r="L28" s="247" t="s">
        <v>1040</v>
      </c>
      <c r="M28" s="248" t="s">
        <v>1066</v>
      </c>
      <c r="N28" s="248" t="s">
        <v>1067</v>
      </c>
      <c r="O28" s="248" t="s">
        <v>1043</v>
      </c>
      <c r="P28" s="248" t="s">
        <v>1068</v>
      </c>
      <c r="Q28" s="248" t="s">
        <v>365</v>
      </c>
      <c r="R28" s="248" t="s">
        <v>366</v>
      </c>
      <c r="S28" s="248" t="s">
        <v>557</v>
      </c>
      <c r="T28" s="248" t="s">
        <v>1044</v>
      </c>
      <c r="U28" s="252" t="s">
        <v>123</v>
      </c>
      <c r="V28" s="253">
        <v>0.4</v>
      </c>
      <c r="W28" s="252" t="s">
        <v>145</v>
      </c>
      <c r="X28" s="252" t="s">
        <v>124</v>
      </c>
      <c r="Y28" s="252" t="s">
        <v>145</v>
      </c>
      <c r="Z28" s="252" t="s">
        <v>145</v>
      </c>
      <c r="AA28" s="252" t="s">
        <v>145</v>
      </c>
      <c r="AB28" s="252" t="s">
        <v>145</v>
      </c>
      <c r="AC28" s="252" t="s">
        <v>124</v>
      </c>
      <c r="AD28" s="253">
        <v>0.4</v>
      </c>
      <c r="AE28" s="213" t="s">
        <v>86</v>
      </c>
      <c r="AF28" s="248" t="s">
        <v>1069</v>
      </c>
      <c r="AG28" s="252" t="s">
        <v>144</v>
      </c>
      <c r="AH28" s="269">
        <v>0.16799999999999998</v>
      </c>
      <c r="AI28" s="252" t="s">
        <v>124</v>
      </c>
      <c r="AJ28" s="269">
        <v>0.30000000000000004</v>
      </c>
      <c r="AK28" s="214" t="s">
        <v>369</v>
      </c>
      <c r="AL28" s="248" t="s">
        <v>1035</v>
      </c>
      <c r="AM28" s="247" t="s">
        <v>371</v>
      </c>
      <c r="AN28" s="248" t="s">
        <v>372</v>
      </c>
      <c r="AO28" s="248" t="s">
        <v>372</v>
      </c>
      <c r="AP28" s="248" t="s">
        <v>372</v>
      </c>
      <c r="AQ28" s="248" t="s">
        <v>362</v>
      </c>
      <c r="AR28" s="248" t="s">
        <v>372</v>
      </c>
      <c r="AS28" s="248" t="s">
        <v>372</v>
      </c>
      <c r="AT28" s="248" t="s">
        <v>1070</v>
      </c>
      <c r="AU28" s="248" t="s">
        <v>1071</v>
      </c>
      <c r="AV28" s="272" t="s">
        <v>1072</v>
      </c>
      <c r="AW28" s="183">
        <v>45645</v>
      </c>
      <c r="AX28" s="184" t="s">
        <v>436</v>
      </c>
      <c r="AY28" s="185" t="s">
        <v>1073</v>
      </c>
      <c r="AZ28" s="186"/>
      <c r="BA28" s="187"/>
      <c r="BB28" s="188"/>
      <c r="BC28" s="186"/>
      <c r="BD28" s="184"/>
      <c r="BE28" s="185"/>
      <c r="BF28" s="186"/>
      <c r="BG28" s="187"/>
      <c r="BH28" s="188"/>
      <c r="BI28" s="186"/>
      <c r="BJ28" s="184"/>
      <c r="BK28" s="185"/>
      <c r="BL28" s="186"/>
      <c r="BM28" s="187"/>
      <c r="BN28" s="188"/>
      <c r="BO28" s="186"/>
      <c r="BP28" s="184"/>
      <c r="BQ28" s="185"/>
      <c r="BR28" s="186"/>
      <c r="BS28" s="187"/>
      <c r="BT28" s="188"/>
      <c r="BU28" s="186"/>
      <c r="BV28" s="184"/>
      <c r="BW28" s="185"/>
      <c r="BX28" s="186"/>
      <c r="BY28" s="187"/>
      <c r="BZ28" s="188"/>
      <c r="CA28" s="186"/>
      <c r="CB28" s="184"/>
      <c r="CC28" s="185"/>
      <c r="CD28" s="186"/>
      <c r="CE28" s="187"/>
      <c r="CF28" s="189"/>
      <c r="CH28" s="52"/>
      <c r="CI28" s="52"/>
      <c r="CJ28" s="52"/>
      <c r="CK28" s="52"/>
      <c r="CL28" s="52"/>
      <c r="CM28" s="52"/>
      <c r="CN28" s="52"/>
      <c r="CO28" s="52"/>
      <c r="CP28" s="52"/>
      <c r="CQ28" s="52"/>
      <c r="CR28" s="52"/>
      <c r="CS28" s="52"/>
      <c r="CT28" s="52"/>
      <c r="CU28" s="52"/>
      <c r="CV28" s="52"/>
      <c r="CW28" s="52"/>
      <c r="CX28" s="52"/>
      <c r="CY28" s="52"/>
      <c r="CZ28" s="52"/>
      <c r="DA28" s="52"/>
      <c r="DB28" s="52"/>
      <c r="DC28" s="52"/>
      <c r="DD28" s="52"/>
      <c r="DF28" s="174"/>
      <c r="DG28" s="174"/>
      <c r="DH28" s="174"/>
      <c r="DI28" s="174"/>
      <c r="DJ28" s="174"/>
      <c r="DK28" s="174"/>
      <c r="DL28" s="174"/>
      <c r="DM28" s="174"/>
      <c r="DN28" s="174"/>
      <c r="DO28" s="174"/>
      <c r="DQ28" s="170"/>
      <c r="DR28" s="170"/>
      <c r="DS28" s="170"/>
      <c r="DT28" s="170"/>
      <c r="DU28" s="170"/>
      <c r="DV28" s="170"/>
      <c r="DW28" s="170"/>
      <c r="DX28" s="170"/>
      <c r="DY28" s="170"/>
      <c r="DZ28" s="170"/>
      <c r="EA28" s="170"/>
      <c r="EB28" s="170"/>
      <c r="EC28" s="170"/>
      <c r="ED28" s="170"/>
      <c r="EE28" s="170"/>
      <c r="EF28" s="170"/>
      <c r="EG28" s="170"/>
      <c r="EH28" s="173"/>
      <c r="EI28" s="173"/>
      <c r="EJ28" s="204"/>
      <c r="EK28" s="37"/>
      <c r="EL28" s="37"/>
      <c r="EM28" s="37"/>
      <c r="EN28" s="37"/>
      <c r="EO28" s="37"/>
      <c r="EP28" s="37"/>
      <c r="EQ28" s="37"/>
      <c r="ER28" s="37"/>
      <c r="ES28" s="37"/>
      <c r="ET28" s="37"/>
      <c r="EV28" s="198"/>
      <c r="EW28" s="199"/>
      <c r="EX28" s="170"/>
      <c r="EY28" s="170"/>
      <c r="EZ28" s="170"/>
      <c r="FA28" s="170"/>
    </row>
    <row r="29" spans="1:157" ht="399.95" customHeight="1" x14ac:dyDescent="0.2">
      <c r="A29" s="247" t="s">
        <v>474</v>
      </c>
      <c r="B29" s="247" t="s">
        <v>475</v>
      </c>
      <c r="C29" s="248" t="s">
        <v>476</v>
      </c>
      <c r="D29" s="247" t="s">
        <v>159</v>
      </c>
      <c r="E29" s="249" t="s">
        <v>91</v>
      </c>
      <c r="F29" s="250" t="s">
        <v>1074</v>
      </c>
      <c r="G29" s="247" t="s">
        <v>362</v>
      </c>
      <c r="H29" s="247" t="s">
        <v>362</v>
      </c>
      <c r="I29" s="251" t="s">
        <v>1075</v>
      </c>
      <c r="J29" s="247" t="s">
        <v>36</v>
      </c>
      <c r="K29" s="247" t="s">
        <v>363</v>
      </c>
      <c r="L29" s="247" t="s">
        <v>481</v>
      </c>
      <c r="M29" s="248" t="s">
        <v>1076</v>
      </c>
      <c r="N29" s="248" t="s">
        <v>1077</v>
      </c>
      <c r="O29" s="248" t="s">
        <v>1078</v>
      </c>
      <c r="P29" s="248" t="s">
        <v>919</v>
      </c>
      <c r="Q29" s="248" t="s">
        <v>365</v>
      </c>
      <c r="R29" s="248" t="s">
        <v>366</v>
      </c>
      <c r="S29" s="248" t="s">
        <v>389</v>
      </c>
      <c r="T29" s="248" t="s">
        <v>901</v>
      </c>
      <c r="U29" s="252" t="s">
        <v>144</v>
      </c>
      <c r="V29" s="253">
        <v>0.2</v>
      </c>
      <c r="W29" s="252" t="s">
        <v>145</v>
      </c>
      <c r="X29" s="252" t="s">
        <v>124</v>
      </c>
      <c r="Y29" s="252" t="s">
        <v>124</v>
      </c>
      <c r="Z29" s="252" t="s">
        <v>145</v>
      </c>
      <c r="AA29" s="252" t="s">
        <v>145</v>
      </c>
      <c r="AB29" s="252" t="s">
        <v>124</v>
      </c>
      <c r="AC29" s="252" t="s">
        <v>124</v>
      </c>
      <c r="AD29" s="253">
        <v>0.4</v>
      </c>
      <c r="AE29" s="214" t="s">
        <v>369</v>
      </c>
      <c r="AF29" s="248" t="s">
        <v>1079</v>
      </c>
      <c r="AG29" s="252" t="s">
        <v>144</v>
      </c>
      <c r="AH29" s="269">
        <v>4.3199999999999995E-2</v>
      </c>
      <c r="AI29" s="252" t="s">
        <v>124</v>
      </c>
      <c r="AJ29" s="269">
        <v>0.30000000000000004</v>
      </c>
      <c r="AK29" s="214" t="s">
        <v>369</v>
      </c>
      <c r="AL29" s="248" t="s">
        <v>1035</v>
      </c>
      <c r="AM29" s="247" t="s">
        <v>371</v>
      </c>
      <c r="AN29" s="248" t="s">
        <v>372</v>
      </c>
      <c r="AO29" s="248" t="s">
        <v>372</v>
      </c>
      <c r="AP29" s="248" t="s">
        <v>372</v>
      </c>
      <c r="AQ29" s="248" t="s">
        <v>362</v>
      </c>
      <c r="AR29" s="248" t="s">
        <v>372</v>
      </c>
      <c r="AS29" s="248" t="s">
        <v>372</v>
      </c>
      <c r="AT29" s="248" t="s">
        <v>1080</v>
      </c>
      <c r="AU29" s="248" t="s">
        <v>1081</v>
      </c>
      <c r="AV29" s="272" t="s">
        <v>1082</v>
      </c>
      <c r="AW29" s="211">
        <v>45645</v>
      </c>
      <c r="AX29" s="184" t="s">
        <v>725</v>
      </c>
      <c r="AY29" s="212" t="s">
        <v>1083</v>
      </c>
      <c r="AZ29" s="186"/>
      <c r="BA29" s="187"/>
      <c r="BB29" s="188"/>
      <c r="BC29" s="186"/>
      <c r="BD29" s="184"/>
      <c r="BE29" s="185"/>
      <c r="BF29" s="186"/>
      <c r="BG29" s="187"/>
      <c r="BH29" s="188"/>
      <c r="BI29" s="186"/>
      <c r="BJ29" s="184"/>
      <c r="BK29" s="185"/>
      <c r="BL29" s="186"/>
      <c r="BM29" s="187"/>
      <c r="BN29" s="188"/>
      <c r="BO29" s="186"/>
      <c r="BP29" s="184"/>
      <c r="BQ29" s="185"/>
      <c r="BR29" s="186"/>
      <c r="BS29" s="187"/>
      <c r="BT29" s="188"/>
      <c r="BU29" s="186"/>
      <c r="BV29" s="184"/>
      <c r="BW29" s="185"/>
      <c r="BX29" s="186"/>
      <c r="BY29" s="187"/>
      <c r="BZ29" s="188"/>
      <c r="CA29" s="186"/>
      <c r="CB29" s="184"/>
      <c r="CC29" s="185"/>
      <c r="CD29" s="186"/>
      <c r="CE29" s="187"/>
      <c r="CF29" s="189"/>
      <c r="CG29" s="2">
        <f>COUNTBLANK(A29:CF29)</f>
        <v>33</v>
      </c>
      <c r="CH29" s="52"/>
      <c r="CI29" s="52"/>
      <c r="CJ29" s="52" t="s">
        <v>479</v>
      </c>
      <c r="CK29" s="52" t="s">
        <v>376</v>
      </c>
      <c r="CL29" s="52" t="s">
        <v>377</v>
      </c>
      <c r="CM29" s="52" t="s">
        <v>377</v>
      </c>
      <c r="CN29" s="52" t="s">
        <v>393</v>
      </c>
      <c r="CO29" s="52" t="s">
        <v>377</v>
      </c>
      <c r="CP29" s="52" t="s">
        <v>380</v>
      </c>
      <c r="CQ29" s="52"/>
      <c r="CR29" s="52" t="s">
        <v>380</v>
      </c>
      <c r="CS29" s="52" t="s">
        <v>380</v>
      </c>
      <c r="CT29" s="52" t="s">
        <v>380</v>
      </c>
      <c r="CU29" s="52" t="s">
        <v>380</v>
      </c>
      <c r="CV29" s="52" t="s">
        <v>380</v>
      </c>
      <c r="CW29" s="52" t="s">
        <v>380</v>
      </c>
      <c r="CX29" s="52" t="s">
        <v>483</v>
      </c>
      <c r="CY29" s="52" t="s">
        <v>380</v>
      </c>
      <c r="CZ29" s="52" t="s">
        <v>380</v>
      </c>
      <c r="DA29" s="52" t="s">
        <v>380</v>
      </c>
      <c r="DB29" s="52" t="s">
        <v>380</v>
      </c>
      <c r="DC29" s="52" t="s">
        <v>380</v>
      </c>
      <c r="DD29" s="52" t="s">
        <v>380</v>
      </c>
      <c r="DF29" s="174" t="str">
        <f>J29</f>
        <v>Gestión de procesos</v>
      </c>
      <c r="DG29" s="330" t="str">
        <f>I29</f>
        <v>Posibilidad de afectación reputacional por perdida de credibilidad en el compromiso ambiental de la Entidad , debido a decisiones erróneas o no acertadas en la formulación del PIGA y su plan de acción</v>
      </c>
      <c r="DH29" s="330"/>
      <c r="DI29" s="330"/>
      <c r="DJ29" s="330"/>
      <c r="DK29" s="330"/>
      <c r="DL29" s="330"/>
      <c r="DM29" s="330"/>
      <c r="DN29" s="174" t="str">
        <f>AE29</f>
        <v>Bajo</v>
      </c>
      <c r="DO29" s="174" t="str">
        <f t="shared" si="4"/>
        <v>Bajo</v>
      </c>
      <c r="DQ29" s="170" t="e">
        <f>SUM(LEN(#REF!)-LEN(SUBSTITUTE(#REF!,"- Preventivo","")))/LEN("- Preventivo")</f>
        <v>#REF!</v>
      </c>
      <c r="DR29" s="170" t="e">
        <f>SUMIFS($DQ$12:$DQ$90,$A$12:$A$90,A29)</f>
        <v>#REF!</v>
      </c>
      <c r="DS29" s="170" t="e">
        <f>SUM(LEN(#REF!)-LEN(SUBSTITUTE(#REF!,"- Detectivo","")))/LEN("- Detectivo")</f>
        <v>#REF!</v>
      </c>
      <c r="DT29" s="170" t="e">
        <f>SUMIFS($DS$12:$DS$90,$A$12:$A$90,A29)</f>
        <v>#REF!</v>
      </c>
      <c r="DU29" s="170" t="e">
        <f>SUM(LEN(#REF!)-LEN(SUBSTITUTE(#REF!,"- Correctivo","")))/LEN("- Correctivo")</f>
        <v>#REF!</v>
      </c>
      <c r="DV29" s="170" t="e">
        <f>SUMIFS($DU$12:$DU$90,$A$12:$A$90,A29)</f>
        <v>#REF!</v>
      </c>
      <c r="DW29" s="170" t="e">
        <f t="shared" si="19"/>
        <v>#REF!</v>
      </c>
      <c r="DX29" s="170" t="e">
        <f>SUMIFS($DW$12:$DW$90,$A$12:$A$90,A29)</f>
        <v>#REF!</v>
      </c>
      <c r="DY29" s="170" t="e">
        <f>SUM(LEN(#REF!)-LEN(SUBSTITUTE(#REF!,"- Documentado","")))/LEN("- Documentado")</f>
        <v>#REF!</v>
      </c>
      <c r="DZ29" s="170" t="e">
        <f>SUM(LEN(#REF!)-LEN(SUBSTITUTE(#REF!,"- Documentado","")))/LEN("- Documentado")</f>
        <v>#REF!</v>
      </c>
      <c r="EA29" s="170" t="e">
        <f>SUMIFS($DY$12:$DY$90,$A$12:$A$90,A29)+SUMIFS($DZ$12:$DZ$90,$A$12:$A$90,A29)</f>
        <v>#REF!</v>
      </c>
      <c r="EB29" s="170" t="e">
        <f>SUM(LEN(#REF!)-LEN(SUBSTITUTE(#REF!,"- Continua","")))/LEN("- Continua")</f>
        <v>#REF!</v>
      </c>
      <c r="EC29" s="170" t="e">
        <f>SUM(LEN(#REF!)-LEN(SUBSTITUTE(#REF!,"- Continua","")))/LEN("- Continua")</f>
        <v>#REF!</v>
      </c>
      <c r="ED29" s="170" t="e">
        <f>SUMIFS($EB$12:$EB$90,$A$12:$A$90,A29)+SUMIFS($EC$12:$EC$90,$A$12:$A$90,A29)</f>
        <v>#REF!</v>
      </c>
      <c r="EE29" s="170" t="e">
        <f>SUM(LEN(#REF!)-LEN(SUBSTITUTE(#REF!,"- Con registro","")))/LEN("- Con registro")</f>
        <v>#REF!</v>
      </c>
      <c r="EF29" s="170" t="e">
        <f>SUM(LEN(#REF!)-LEN(SUBSTITUTE(#REF!,"- Con registro","")))/LEN("- Con registro")</f>
        <v>#REF!</v>
      </c>
      <c r="EG29" s="170" t="e">
        <f>SUMIFS($EE$12:$EE$90,$A$12:$A$90,A29)+SUMIFS($EF$12:$EF$90,$A$12:$A$90,A29)</f>
        <v>#REF!</v>
      </c>
      <c r="EH29" s="173" t="e">
        <f t="shared" si="20"/>
        <v>#REF!</v>
      </c>
      <c r="EI29" s="173" t="e">
        <f t="shared" si="21"/>
        <v>#REF!</v>
      </c>
      <c r="EJ29" s="204" t="e">
        <f t="shared" si="22"/>
        <v>#REF!</v>
      </c>
      <c r="EK29" s="332" t="e">
        <f t="shared" si="23"/>
        <v>#REF!</v>
      </c>
      <c r="EL29" s="332"/>
      <c r="EM29" s="332"/>
      <c r="EN29" s="332"/>
      <c r="EO29" s="332"/>
      <c r="EP29" s="332"/>
      <c r="EQ29" s="332"/>
      <c r="ER29" s="332"/>
      <c r="ES29" s="332"/>
      <c r="ET29" s="332"/>
      <c r="EV29" s="198">
        <f t="shared" si="24"/>
        <v>45645</v>
      </c>
      <c r="EW29" s="199" t="str">
        <f t="shared" si="25"/>
        <v>31 de enero de 2025</v>
      </c>
      <c r="EX29" s="170" t="str">
        <f t="shared" si="26"/>
        <v>Riesgos</v>
      </c>
      <c r="EY29" s="170" t="str">
        <f>IF(EX29="","",CONCATENATE("ID_",G29,": ",I29))</f>
        <v>ID_-: Posibilidad de afectación reputacional por perdida de credibilidad en el compromiso ambiental de la Entidad , debido a decisiones erróneas o no acertadas en la formulación del PIGA y su plan de acción</v>
      </c>
      <c r="EZ29" s="170" t="str">
        <f>IF(EY29="","",CONCATENATE("Ajuste en ",VLOOKUP(EV29,AW29:CF29,(MATCH(EV29,AW29:CF29,10)+1))," en el Mapa de riesgos de ",A29))</f>
        <v>Ajuste en Identificación del riesgo
Análisis antes de controles
Establecimiento de controles
Evaluación de controles
 en el Mapa de riesgos de Fortalecimiento Institucional</v>
      </c>
      <c r="FA29" s="170" t="str">
        <f>IF(EZ29="","",CONCATENATE("Solicitud de cambio realizada y aprobada por la ",L29," a través del Aplicativo DARUMA"))</f>
        <v>Solicitud de cambio realizada y aprobada por la Dirección Administrativa y Financiera a través del Aplicativo DARUMA</v>
      </c>
    </row>
    <row r="30" spans="1:157" ht="399.95" customHeight="1" x14ac:dyDescent="0.2">
      <c r="A30" s="254" t="s">
        <v>484</v>
      </c>
      <c r="B30" s="255" t="s">
        <v>485</v>
      </c>
      <c r="C30" s="255" t="s">
        <v>486</v>
      </c>
      <c r="D30" s="254" t="s">
        <v>1407</v>
      </c>
      <c r="E30" s="256" t="s">
        <v>91</v>
      </c>
      <c r="F30" s="255" t="s">
        <v>1408</v>
      </c>
      <c r="G30" s="256" t="s">
        <v>362</v>
      </c>
      <c r="H30" s="256" t="s">
        <v>362</v>
      </c>
      <c r="I30" s="251" t="s">
        <v>1409</v>
      </c>
      <c r="J30" s="254" t="s">
        <v>36</v>
      </c>
      <c r="K30" s="256" t="s">
        <v>363</v>
      </c>
      <c r="L30" s="255" t="s">
        <v>1410</v>
      </c>
      <c r="M30" s="257" t="s">
        <v>1411</v>
      </c>
      <c r="N30" s="255" t="s">
        <v>1412</v>
      </c>
      <c r="O30" s="255" t="s">
        <v>1413</v>
      </c>
      <c r="P30" s="255" t="s">
        <v>1414</v>
      </c>
      <c r="Q30" s="255" t="s">
        <v>365</v>
      </c>
      <c r="R30" s="255" t="s">
        <v>487</v>
      </c>
      <c r="S30" s="255" t="s">
        <v>1415</v>
      </c>
      <c r="T30" s="255" t="s">
        <v>873</v>
      </c>
      <c r="U30" s="258" t="s">
        <v>102</v>
      </c>
      <c r="V30" s="259">
        <v>0.6</v>
      </c>
      <c r="W30" s="258" t="s">
        <v>145</v>
      </c>
      <c r="X30" s="258" t="s">
        <v>362</v>
      </c>
      <c r="Y30" s="258" t="s">
        <v>145</v>
      </c>
      <c r="Z30" s="258" t="s">
        <v>145</v>
      </c>
      <c r="AA30" s="258" t="s">
        <v>145</v>
      </c>
      <c r="AB30" s="258" t="s">
        <v>145</v>
      </c>
      <c r="AC30" s="258" t="s">
        <v>145</v>
      </c>
      <c r="AD30" s="259">
        <v>0.2</v>
      </c>
      <c r="AE30" s="67" t="s">
        <v>86</v>
      </c>
      <c r="AF30" s="255" t="s">
        <v>1416</v>
      </c>
      <c r="AG30" s="258" t="s">
        <v>144</v>
      </c>
      <c r="AH30" s="270">
        <v>0.1512</v>
      </c>
      <c r="AI30" s="258" t="s">
        <v>145</v>
      </c>
      <c r="AJ30" s="270">
        <v>0.11250000000000002</v>
      </c>
      <c r="AK30" s="67" t="s">
        <v>369</v>
      </c>
      <c r="AL30" s="255" t="s">
        <v>1417</v>
      </c>
      <c r="AM30" s="254" t="s">
        <v>371</v>
      </c>
      <c r="AN30" s="255" t="s">
        <v>372</v>
      </c>
      <c r="AO30" s="255" t="s">
        <v>372</v>
      </c>
      <c r="AP30" s="255" t="s">
        <v>372</v>
      </c>
      <c r="AQ30" s="255" t="s">
        <v>362</v>
      </c>
      <c r="AR30" s="255" t="s">
        <v>372</v>
      </c>
      <c r="AS30" s="255" t="s">
        <v>372</v>
      </c>
      <c r="AT30" s="255" t="s">
        <v>1418</v>
      </c>
      <c r="AU30" s="255" t="s">
        <v>1419</v>
      </c>
      <c r="AV30" s="255" t="s">
        <v>1420</v>
      </c>
      <c r="AW30" s="183">
        <v>45645</v>
      </c>
      <c r="AX30" s="184" t="s">
        <v>447</v>
      </c>
      <c r="AY30" s="185" t="s">
        <v>1421</v>
      </c>
      <c r="AZ30" s="186"/>
      <c r="BA30" s="187"/>
      <c r="BB30" s="188"/>
      <c r="BC30" s="186"/>
      <c r="BD30" s="184"/>
      <c r="BE30" s="185"/>
      <c r="BF30" s="186"/>
      <c r="BG30" s="187"/>
      <c r="BH30" s="188"/>
      <c r="BI30" s="186"/>
      <c r="BJ30" s="184"/>
      <c r="BK30" s="185"/>
      <c r="BL30" s="186"/>
      <c r="BM30" s="187"/>
      <c r="BN30" s="188"/>
      <c r="BO30" s="186"/>
      <c r="BP30" s="184"/>
      <c r="BQ30" s="185"/>
      <c r="BR30" s="186"/>
      <c r="BS30" s="184"/>
      <c r="BT30" s="185"/>
      <c r="BU30" s="186"/>
      <c r="BV30" s="184"/>
      <c r="BW30" s="185"/>
      <c r="BX30" s="186"/>
      <c r="BY30" s="187"/>
      <c r="BZ30" s="188"/>
      <c r="CA30" s="186"/>
      <c r="CB30" s="184"/>
      <c r="CC30" s="185"/>
      <c r="CD30" s="186"/>
      <c r="CE30" s="187"/>
      <c r="CF30" s="189"/>
      <c r="CG30" s="2">
        <f>COUNTBLANK(A30:CF30)</f>
        <v>33</v>
      </c>
      <c r="CH30" s="52"/>
      <c r="CI30" s="52"/>
      <c r="CJ30" s="52" t="s">
        <v>488</v>
      </c>
      <c r="CK30" s="52" t="s">
        <v>376</v>
      </c>
      <c r="CL30" s="52" t="s">
        <v>377</v>
      </c>
      <c r="CM30" s="52" t="s">
        <v>377</v>
      </c>
      <c r="CN30" s="52" t="s">
        <v>393</v>
      </c>
      <c r="CO30" s="52" t="s">
        <v>377</v>
      </c>
      <c r="CP30" s="52" t="s">
        <v>380</v>
      </c>
      <c r="CQ30" s="52" t="s">
        <v>489</v>
      </c>
      <c r="CR30" s="52" t="s">
        <v>380</v>
      </c>
      <c r="CS30" s="52" t="s">
        <v>380</v>
      </c>
      <c r="CT30" s="52" t="s">
        <v>380</v>
      </c>
      <c r="CU30" s="52" t="s">
        <v>380</v>
      </c>
      <c r="CV30" s="52" t="s">
        <v>380</v>
      </c>
      <c r="CW30" s="52" t="s">
        <v>380</v>
      </c>
      <c r="CX30" s="52" t="s">
        <v>490</v>
      </c>
      <c r="CY30" s="52" t="s">
        <v>380</v>
      </c>
      <c r="CZ30" s="52" t="s">
        <v>380</v>
      </c>
      <c r="DA30" s="52" t="s">
        <v>380</v>
      </c>
      <c r="DB30" s="52" t="s">
        <v>380</v>
      </c>
      <c r="DC30" s="52" t="s">
        <v>380</v>
      </c>
      <c r="DD30" s="52" t="s">
        <v>380</v>
      </c>
      <c r="DF30" s="174" t="str">
        <f>J30</f>
        <v>Gestión de procesos</v>
      </c>
      <c r="DG30" s="330" t="str">
        <f>I30</f>
        <v xml:space="preserve">Posibilidad de afectación reputacional por perdida de confianza en las entidades distritales, debido a errores(fallas o defiiciencias) en la definición de los lineamientos establecidos para la gestión de relacionamiento y cooperación internacional.
</v>
      </c>
      <c r="DH30" s="330"/>
      <c r="DI30" s="330"/>
      <c r="DJ30" s="330"/>
      <c r="DK30" s="330"/>
      <c r="DL30" s="330"/>
      <c r="DM30" s="330"/>
      <c r="DN30" s="174" t="str">
        <f>AE30</f>
        <v>Moderado</v>
      </c>
      <c r="DO30" s="174" t="str">
        <f t="shared" si="4"/>
        <v>Bajo</v>
      </c>
      <c r="DQ30" s="170" t="e">
        <f>SUM(LEN(#REF!)-LEN(SUBSTITUTE(#REF!,"- Preventivo","")))/LEN("- Preventivo")</f>
        <v>#REF!</v>
      </c>
      <c r="DR30" s="170" t="e">
        <f>SUMIFS($DQ$12:$DQ$90,$A$12:$A$90,A30)</f>
        <v>#REF!</v>
      </c>
      <c r="DS30" s="170" t="e">
        <f>SUM(LEN(#REF!)-LEN(SUBSTITUTE(#REF!,"- Detectivo","")))/LEN("- Detectivo")</f>
        <v>#REF!</v>
      </c>
      <c r="DT30" s="170" t="e">
        <f>SUMIFS($DS$12:$DS$90,$A$12:$A$90,A30)</f>
        <v>#REF!</v>
      </c>
      <c r="DU30" s="170" t="e">
        <f>SUM(LEN(#REF!)-LEN(SUBSTITUTE(#REF!,"- Correctivo","")))/LEN("- Correctivo")</f>
        <v>#REF!</v>
      </c>
      <c r="DV30" s="170" t="e">
        <f>SUMIFS($DU$12:$DU$90,$A$12:$A$90,A30)</f>
        <v>#REF!</v>
      </c>
      <c r="DW30" s="170" t="e">
        <f t="shared" si="19"/>
        <v>#REF!</v>
      </c>
      <c r="DX30" s="170" t="e">
        <f>SUMIFS($DW$12:$DW$90,$A$12:$A$90,A30)</f>
        <v>#REF!</v>
      </c>
      <c r="DY30" s="170" t="e">
        <f>SUM(LEN(#REF!)-LEN(SUBSTITUTE(#REF!,"- Documentado","")))/LEN("- Documentado")</f>
        <v>#REF!</v>
      </c>
      <c r="DZ30" s="170" t="e">
        <f>SUM(LEN(#REF!)-LEN(SUBSTITUTE(#REF!,"- Documentado","")))/LEN("- Documentado")</f>
        <v>#REF!</v>
      </c>
      <c r="EA30" s="170" t="e">
        <f>SUMIFS($DY$12:$DY$90,$A$12:$A$90,A30)+SUMIFS($DZ$12:$DZ$90,$A$12:$A$90,A30)</f>
        <v>#REF!</v>
      </c>
      <c r="EB30" s="170" t="e">
        <f>SUM(LEN(#REF!)-LEN(SUBSTITUTE(#REF!,"- Continua","")))/LEN("- Continua")</f>
        <v>#REF!</v>
      </c>
      <c r="EC30" s="170" t="e">
        <f>SUM(LEN(#REF!)-LEN(SUBSTITUTE(#REF!,"- Continua","")))/LEN("- Continua")</f>
        <v>#REF!</v>
      </c>
      <c r="ED30" s="170" t="e">
        <f>SUMIFS($EB$12:$EB$90,$A$12:$A$90,A30)+SUMIFS($EC$12:$EC$90,$A$12:$A$90,A30)</f>
        <v>#REF!</v>
      </c>
      <c r="EE30" s="170" t="e">
        <f>SUM(LEN(#REF!)-LEN(SUBSTITUTE(#REF!,"- Con registro","")))/LEN("- Con registro")</f>
        <v>#REF!</v>
      </c>
      <c r="EF30" s="170" t="e">
        <f>SUM(LEN(#REF!)-LEN(SUBSTITUTE(#REF!,"- Con registro","")))/LEN("- Con registro")</f>
        <v>#REF!</v>
      </c>
      <c r="EG30" s="170" t="e">
        <f>SUMIFS($EE$12:$EE$90,$A$12:$A$90,A30)+SUMIFS($EF$12:$EF$90,$A$12:$A$90,A30)</f>
        <v>#REF!</v>
      </c>
      <c r="EH30" s="173" t="e">
        <f t="shared" si="20"/>
        <v>#REF!</v>
      </c>
      <c r="EI30" s="173" t="e">
        <f t="shared" si="21"/>
        <v>#REF!</v>
      </c>
      <c r="EJ30" s="204" t="e">
        <f t="shared" si="22"/>
        <v>#REF!</v>
      </c>
      <c r="EK30" s="332" t="e">
        <f t="shared" si="23"/>
        <v>#REF!</v>
      </c>
      <c r="EL30" s="332"/>
      <c r="EM30" s="332"/>
      <c r="EN30" s="332"/>
      <c r="EO30" s="332"/>
      <c r="EP30" s="332"/>
      <c r="EQ30" s="332"/>
      <c r="ER30" s="332"/>
      <c r="ES30" s="332"/>
      <c r="ET30" s="332"/>
      <c r="EV30" s="198">
        <f t="shared" si="24"/>
        <v>45645</v>
      </c>
      <c r="EW30" s="199" t="str">
        <f t="shared" si="25"/>
        <v>31 de enero de 2025</v>
      </c>
      <c r="EX30" s="170" t="str">
        <f t="shared" si="26"/>
        <v>Riesgos</v>
      </c>
      <c r="EY30" s="170" t="str">
        <f>IF(EX30="","",CONCATENATE("ID_",G30,": ",I30))</f>
        <v xml:space="preserve">ID_-: Posibilidad de afectación reputacional por perdida de confianza en las entidades distritales, debido a errores(fallas o defiiciencias) en la definición de los lineamientos establecidos para la gestión de relacionamiento y cooperación internacional.
</v>
      </c>
      <c r="EZ30" s="170" t="str">
        <f>IF(EY30="","",CONCATENATE("Ajuste en ",VLOOKUP(EV30,AW30:CF30,(MATCH(EV30,AW30:CF30,10)+1))," en el Mapa de riesgos de ",A30))</f>
        <v>Ajuste en Identificación del riesgo
 en el Mapa de riesgos de Gestión de Alianzas e Internacionalización de Bogotá</v>
      </c>
      <c r="FA30" s="170" t="str">
        <f>IF(EZ30="","",CONCATENATE("Solicitud de cambio realizada y aprobada por la ",L30," a través del Aplicativo DARUMA"))</f>
        <v>Solicitud de cambio realizada y aprobada por la Consejería Distrital de  Relaciones Internacionales  a través del Aplicativo DARUMA</v>
      </c>
    </row>
    <row r="31" spans="1:157" ht="399.95" customHeight="1" x14ac:dyDescent="0.2">
      <c r="A31" s="254" t="s">
        <v>484</v>
      </c>
      <c r="B31" s="255" t="s">
        <v>485</v>
      </c>
      <c r="C31" s="255" t="s">
        <v>486</v>
      </c>
      <c r="D31" s="254" t="s">
        <v>1407</v>
      </c>
      <c r="E31" s="256" t="s">
        <v>91</v>
      </c>
      <c r="F31" s="255" t="s">
        <v>1422</v>
      </c>
      <c r="G31" s="256" t="s">
        <v>362</v>
      </c>
      <c r="H31" s="256" t="s">
        <v>362</v>
      </c>
      <c r="I31" s="251" t="s">
        <v>1423</v>
      </c>
      <c r="J31" s="254" t="s">
        <v>36</v>
      </c>
      <c r="K31" s="256" t="s">
        <v>363</v>
      </c>
      <c r="L31" s="255" t="s">
        <v>1410</v>
      </c>
      <c r="M31" s="257" t="s">
        <v>1411</v>
      </c>
      <c r="N31" s="255" t="s">
        <v>1412</v>
      </c>
      <c r="O31" s="255" t="s">
        <v>1413</v>
      </c>
      <c r="P31" s="255" t="s">
        <v>1414</v>
      </c>
      <c r="Q31" s="255" t="s">
        <v>365</v>
      </c>
      <c r="R31" s="255" t="s">
        <v>487</v>
      </c>
      <c r="S31" s="255" t="s">
        <v>1415</v>
      </c>
      <c r="T31" s="255" t="s">
        <v>873</v>
      </c>
      <c r="U31" s="258" t="s">
        <v>102</v>
      </c>
      <c r="V31" s="259">
        <v>0.6</v>
      </c>
      <c r="W31" s="258" t="s">
        <v>145</v>
      </c>
      <c r="X31" s="258" t="s">
        <v>362</v>
      </c>
      <c r="Y31" s="258" t="s">
        <v>145</v>
      </c>
      <c r="Z31" s="258" t="s">
        <v>145</v>
      </c>
      <c r="AA31" s="258" t="s">
        <v>145</v>
      </c>
      <c r="AB31" s="258" t="s">
        <v>145</v>
      </c>
      <c r="AC31" s="258" t="s">
        <v>145</v>
      </c>
      <c r="AD31" s="259">
        <v>0.2</v>
      </c>
      <c r="AE31" s="67" t="s">
        <v>86</v>
      </c>
      <c r="AF31" s="255" t="s">
        <v>1416</v>
      </c>
      <c r="AG31" s="258" t="s">
        <v>144</v>
      </c>
      <c r="AH31" s="270">
        <v>0.1512</v>
      </c>
      <c r="AI31" s="258" t="s">
        <v>145</v>
      </c>
      <c r="AJ31" s="270">
        <v>0.11250000000000002</v>
      </c>
      <c r="AK31" s="67" t="s">
        <v>369</v>
      </c>
      <c r="AL31" s="255" t="s">
        <v>1417</v>
      </c>
      <c r="AM31" s="254" t="s">
        <v>371</v>
      </c>
      <c r="AN31" s="255" t="s">
        <v>372</v>
      </c>
      <c r="AO31" s="255" t="s">
        <v>372</v>
      </c>
      <c r="AP31" s="255" t="s">
        <v>372</v>
      </c>
      <c r="AQ31" s="255" t="s">
        <v>362</v>
      </c>
      <c r="AR31" s="255" t="s">
        <v>372</v>
      </c>
      <c r="AS31" s="255" t="s">
        <v>372</v>
      </c>
      <c r="AT31" s="255" t="s">
        <v>1424</v>
      </c>
      <c r="AU31" s="255" t="s">
        <v>1419</v>
      </c>
      <c r="AV31" s="255" t="s">
        <v>1425</v>
      </c>
      <c r="AW31" s="183">
        <v>45645</v>
      </c>
      <c r="AX31" s="184" t="s">
        <v>447</v>
      </c>
      <c r="AY31" s="185" t="s">
        <v>1426</v>
      </c>
      <c r="AZ31" s="186"/>
      <c r="BA31" s="187"/>
      <c r="BB31" s="188"/>
      <c r="BC31" s="186"/>
      <c r="BD31" s="184"/>
      <c r="BE31" s="185"/>
      <c r="BF31" s="186"/>
      <c r="BG31" s="187"/>
      <c r="BH31" s="188"/>
      <c r="BI31" s="186"/>
      <c r="BJ31" s="184"/>
      <c r="BK31" s="185"/>
      <c r="BL31" s="186"/>
      <c r="BM31" s="187"/>
      <c r="BN31" s="188"/>
      <c r="BO31" s="186"/>
      <c r="BP31" s="184"/>
      <c r="BQ31" s="185"/>
      <c r="BR31" s="186"/>
      <c r="BS31" s="184"/>
      <c r="BT31" s="185"/>
      <c r="BU31" s="186"/>
      <c r="BV31" s="184"/>
      <c r="BW31" s="188"/>
      <c r="BX31" s="186"/>
      <c r="BY31" s="187"/>
      <c r="BZ31" s="188"/>
      <c r="CA31" s="186"/>
      <c r="CB31" s="184"/>
      <c r="CC31" s="185"/>
      <c r="CD31" s="186"/>
      <c r="CE31" s="187"/>
      <c r="CF31" s="189"/>
      <c r="CH31" s="52"/>
      <c r="CI31" s="52"/>
      <c r="CJ31" s="52"/>
      <c r="CK31" s="52"/>
      <c r="CL31" s="52"/>
      <c r="CM31" s="52"/>
      <c r="CN31" s="52"/>
      <c r="CO31" s="52"/>
      <c r="CP31" s="52"/>
      <c r="CQ31" s="52"/>
      <c r="CR31" s="52"/>
      <c r="CS31" s="52"/>
      <c r="CT31" s="52"/>
      <c r="CU31" s="52"/>
      <c r="CV31" s="52"/>
      <c r="CW31" s="52"/>
      <c r="CX31" s="52"/>
      <c r="CY31" s="52"/>
      <c r="CZ31" s="52"/>
      <c r="DA31" s="52"/>
      <c r="DB31" s="52"/>
      <c r="DC31" s="52"/>
      <c r="DD31" s="52"/>
      <c r="DF31" s="174"/>
      <c r="DG31" s="174"/>
      <c r="DH31" s="174"/>
      <c r="DI31" s="174"/>
      <c r="DJ31" s="174"/>
      <c r="DK31" s="174"/>
      <c r="DL31" s="174"/>
      <c r="DM31" s="174"/>
      <c r="DN31" s="174"/>
      <c r="DO31" s="174"/>
      <c r="DQ31" s="170"/>
      <c r="DR31" s="170"/>
      <c r="DS31" s="170"/>
      <c r="DT31" s="170"/>
      <c r="DU31" s="170"/>
      <c r="DV31" s="170"/>
      <c r="DW31" s="170"/>
      <c r="DX31" s="170"/>
      <c r="DY31" s="170"/>
      <c r="DZ31" s="170"/>
      <c r="EA31" s="170"/>
      <c r="EB31" s="170"/>
      <c r="EC31" s="170"/>
      <c r="ED31" s="170"/>
      <c r="EE31" s="170"/>
      <c r="EF31" s="170"/>
      <c r="EG31" s="170"/>
      <c r="EH31" s="173"/>
      <c r="EI31" s="173"/>
      <c r="EJ31" s="204"/>
      <c r="EK31" s="37"/>
      <c r="EL31" s="37"/>
      <c r="EM31" s="37"/>
      <c r="EN31" s="37"/>
      <c r="EO31" s="37"/>
      <c r="EP31" s="37"/>
      <c r="EQ31" s="37"/>
      <c r="ER31" s="37"/>
      <c r="ES31" s="37"/>
      <c r="ET31" s="37"/>
      <c r="EV31" s="198"/>
      <c r="EW31" s="199"/>
      <c r="EX31" s="170"/>
      <c r="EY31" s="170"/>
      <c r="EZ31" s="170"/>
      <c r="FA31" s="170"/>
    </row>
    <row r="32" spans="1:157" ht="399.95" customHeight="1" x14ac:dyDescent="0.2">
      <c r="A32" s="254" t="s">
        <v>484</v>
      </c>
      <c r="B32" s="255" t="s">
        <v>485</v>
      </c>
      <c r="C32" s="255" t="s">
        <v>486</v>
      </c>
      <c r="D32" s="254" t="s">
        <v>1407</v>
      </c>
      <c r="E32" s="256" t="s">
        <v>91</v>
      </c>
      <c r="F32" s="255" t="s">
        <v>1427</v>
      </c>
      <c r="G32" s="256" t="s">
        <v>362</v>
      </c>
      <c r="H32" s="256" t="s">
        <v>362</v>
      </c>
      <c r="I32" s="251" t="s">
        <v>1428</v>
      </c>
      <c r="J32" s="254" t="s">
        <v>36</v>
      </c>
      <c r="K32" s="256" t="s">
        <v>363</v>
      </c>
      <c r="L32" s="255" t="s">
        <v>1410</v>
      </c>
      <c r="M32" s="257" t="s">
        <v>1411</v>
      </c>
      <c r="N32" s="255" t="s">
        <v>1412</v>
      </c>
      <c r="O32" s="255" t="s">
        <v>1413</v>
      </c>
      <c r="P32" s="255" t="s">
        <v>1414</v>
      </c>
      <c r="Q32" s="255" t="s">
        <v>365</v>
      </c>
      <c r="R32" s="255" t="s">
        <v>487</v>
      </c>
      <c r="S32" s="255" t="s">
        <v>1415</v>
      </c>
      <c r="T32" s="255" t="s">
        <v>873</v>
      </c>
      <c r="U32" s="258" t="s">
        <v>102</v>
      </c>
      <c r="V32" s="259">
        <v>0.6</v>
      </c>
      <c r="W32" s="258" t="s">
        <v>145</v>
      </c>
      <c r="X32" s="258" t="s">
        <v>362</v>
      </c>
      <c r="Y32" s="258" t="s">
        <v>145</v>
      </c>
      <c r="Z32" s="258" t="s">
        <v>145</v>
      </c>
      <c r="AA32" s="258" t="s">
        <v>145</v>
      </c>
      <c r="AB32" s="258" t="s">
        <v>145</v>
      </c>
      <c r="AC32" s="258" t="s">
        <v>145</v>
      </c>
      <c r="AD32" s="259">
        <v>0.2</v>
      </c>
      <c r="AE32" s="67" t="s">
        <v>86</v>
      </c>
      <c r="AF32" s="255" t="s">
        <v>1429</v>
      </c>
      <c r="AG32" s="258" t="s">
        <v>144</v>
      </c>
      <c r="AH32" s="270">
        <v>0.1512</v>
      </c>
      <c r="AI32" s="258" t="s">
        <v>145</v>
      </c>
      <c r="AJ32" s="270">
        <v>0.11250000000000002</v>
      </c>
      <c r="AK32" s="67" t="s">
        <v>369</v>
      </c>
      <c r="AL32" s="255" t="s">
        <v>1417</v>
      </c>
      <c r="AM32" s="254" t="s">
        <v>371</v>
      </c>
      <c r="AN32" s="255" t="s">
        <v>372</v>
      </c>
      <c r="AO32" s="255" t="s">
        <v>372</v>
      </c>
      <c r="AP32" s="255" t="s">
        <v>372</v>
      </c>
      <c r="AQ32" s="255" t="s">
        <v>362</v>
      </c>
      <c r="AR32" s="255" t="s">
        <v>372</v>
      </c>
      <c r="AS32" s="255" t="s">
        <v>372</v>
      </c>
      <c r="AT32" s="255" t="s">
        <v>1430</v>
      </c>
      <c r="AU32" s="255" t="s">
        <v>1419</v>
      </c>
      <c r="AV32" s="255" t="s">
        <v>1431</v>
      </c>
      <c r="AW32" s="183">
        <v>45645</v>
      </c>
      <c r="AX32" s="184" t="s">
        <v>447</v>
      </c>
      <c r="AY32" s="185" t="s">
        <v>1426</v>
      </c>
      <c r="AZ32" s="186"/>
      <c r="BA32" s="187"/>
      <c r="BB32" s="188"/>
      <c r="BC32" s="186"/>
      <c r="BD32" s="184"/>
      <c r="BE32" s="185"/>
      <c r="BF32" s="186"/>
      <c r="BG32" s="187"/>
      <c r="BH32" s="188"/>
      <c r="BI32" s="186"/>
      <c r="BJ32" s="184"/>
      <c r="BK32" s="185"/>
      <c r="BL32" s="186"/>
      <c r="BM32" s="187"/>
      <c r="BN32" s="188"/>
      <c r="BO32" s="186"/>
      <c r="BP32" s="184"/>
      <c r="BQ32" s="185"/>
      <c r="BR32" s="186"/>
      <c r="BS32" s="184"/>
      <c r="BT32" s="185"/>
      <c r="BU32" s="186"/>
      <c r="BV32" s="187"/>
      <c r="BW32" s="188"/>
      <c r="BX32" s="186"/>
      <c r="BY32" s="187"/>
      <c r="BZ32" s="188"/>
      <c r="CA32" s="186"/>
      <c r="CB32" s="184"/>
      <c r="CC32" s="185"/>
      <c r="CD32" s="186"/>
      <c r="CE32" s="187"/>
      <c r="CF32" s="189"/>
      <c r="CG32" s="2">
        <f t="shared" ref="CG32:CG38" si="27">COUNTBLANK(A32:CF32)</f>
        <v>33</v>
      </c>
      <c r="CH32" s="52"/>
      <c r="CI32" s="52"/>
      <c r="CJ32" s="52" t="s">
        <v>488</v>
      </c>
      <c r="CK32" s="52" t="s">
        <v>376</v>
      </c>
      <c r="CL32" s="52" t="s">
        <v>377</v>
      </c>
      <c r="CM32" s="52" t="s">
        <v>377</v>
      </c>
      <c r="CN32" s="52" t="s">
        <v>393</v>
      </c>
      <c r="CO32" s="52" t="s">
        <v>377</v>
      </c>
      <c r="CP32" s="52" t="s">
        <v>380</v>
      </c>
      <c r="CQ32" s="52"/>
      <c r="CR32" s="52" t="s">
        <v>380</v>
      </c>
      <c r="CS32" s="52" t="s">
        <v>380</v>
      </c>
      <c r="CT32" s="52" t="s">
        <v>380</v>
      </c>
      <c r="CU32" s="52" t="s">
        <v>380</v>
      </c>
      <c r="CV32" s="52" t="s">
        <v>380</v>
      </c>
      <c r="CW32" s="52" t="s">
        <v>380</v>
      </c>
      <c r="CX32" s="52" t="s">
        <v>490</v>
      </c>
      <c r="CY32" s="52" t="s">
        <v>380</v>
      </c>
      <c r="CZ32" s="52" t="s">
        <v>380</v>
      </c>
      <c r="DA32" s="52" t="s">
        <v>380</v>
      </c>
      <c r="DB32" s="52" t="s">
        <v>380</v>
      </c>
      <c r="DC32" s="52" t="s">
        <v>380</v>
      </c>
      <c r="DD32" s="52" t="s">
        <v>380</v>
      </c>
      <c r="DF32" s="174" t="str">
        <f t="shared" ref="DF32:DF38" si="28">J32</f>
        <v>Gestión de procesos</v>
      </c>
      <c r="DG32" s="330" t="str">
        <f t="shared" ref="DG32:DG38" si="29">I32</f>
        <v>Posibilidad de afectación reputacional por inconformidad de las entidades del distrito  y partes interesadas debido incumplimiento de compromisos en el seguimiento a la vigencia de los instrumentos estratégicos de cooperación internacional.</v>
      </c>
      <c r="DH32" s="330"/>
      <c r="DI32" s="330"/>
      <c r="DJ32" s="330"/>
      <c r="DK32" s="330"/>
      <c r="DL32" s="330"/>
      <c r="DM32" s="330"/>
      <c r="DN32" s="174" t="str">
        <f t="shared" ref="DN32:DN38" si="30">AE32</f>
        <v>Moderado</v>
      </c>
      <c r="DO32" s="174" t="str">
        <f t="shared" si="4"/>
        <v>Bajo</v>
      </c>
      <c r="DQ32" s="170" t="e">
        <f>SUM(LEN(#REF!)-LEN(SUBSTITUTE(#REF!,"- Preventivo","")))/LEN("- Preventivo")</f>
        <v>#REF!</v>
      </c>
      <c r="DR32" s="170" t="e">
        <f t="shared" ref="DR32:DR38" si="31">SUMIFS($DQ$12:$DQ$90,$A$12:$A$90,A32)</f>
        <v>#REF!</v>
      </c>
      <c r="DS32" s="170" t="e">
        <f>SUM(LEN(#REF!)-LEN(SUBSTITUTE(#REF!,"- Detectivo","")))/LEN("- Detectivo")</f>
        <v>#REF!</v>
      </c>
      <c r="DT32" s="170" t="e">
        <f t="shared" ref="DT32:DT38" si="32">SUMIFS($DS$12:$DS$90,$A$12:$A$90,A32)</f>
        <v>#REF!</v>
      </c>
      <c r="DU32" s="170" t="e">
        <f>SUM(LEN(#REF!)-LEN(SUBSTITUTE(#REF!,"- Correctivo","")))/LEN("- Correctivo")</f>
        <v>#REF!</v>
      </c>
      <c r="DV32" s="170" t="e">
        <f t="shared" ref="DV32:DV38" si="33">SUMIFS($DU$12:$DU$90,$A$12:$A$90,A32)</f>
        <v>#REF!</v>
      </c>
      <c r="DW32" s="170" t="e">
        <f t="shared" si="19"/>
        <v>#REF!</v>
      </c>
      <c r="DX32" s="170" t="e">
        <f t="shared" ref="DX32:DX38" si="34">SUMIFS($DW$12:$DW$90,$A$12:$A$90,A32)</f>
        <v>#REF!</v>
      </c>
      <c r="DY32" s="170" t="e">
        <f>SUM(LEN(#REF!)-LEN(SUBSTITUTE(#REF!,"- Documentado","")))/LEN("- Documentado")</f>
        <v>#REF!</v>
      </c>
      <c r="DZ32" s="170" t="e">
        <f>SUM(LEN(#REF!)-LEN(SUBSTITUTE(#REF!,"- Documentado","")))/LEN("- Documentado")</f>
        <v>#REF!</v>
      </c>
      <c r="EA32" s="170" t="e">
        <f t="shared" ref="EA32:EA38" si="35">SUMIFS($DY$12:$DY$90,$A$12:$A$90,A32)+SUMIFS($DZ$12:$DZ$90,$A$12:$A$90,A32)</f>
        <v>#REF!</v>
      </c>
      <c r="EB32" s="170" t="e">
        <f>SUM(LEN(#REF!)-LEN(SUBSTITUTE(#REF!,"- Continua","")))/LEN("- Continua")</f>
        <v>#REF!</v>
      </c>
      <c r="EC32" s="170" t="e">
        <f>SUM(LEN(#REF!)-LEN(SUBSTITUTE(#REF!,"- Continua","")))/LEN("- Continua")</f>
        <v>#REF!</v>
      </c>
      <c r="ED32" s="170" t="e">
        <f t="shared" ref="ED32:ED38" si="36">SUMIFS($EB$12:$EB$90,$A$12:$A$90,A32)+SUMIFS($EC$12:$EC$90,$A$12:$A$90,A32)</f>
        <v>#REF!</v>
      </c>
      <c r="EE32" s="170" t="e">
        <f>SUM(LEN(#REF!)-LEN(SUBSTITUTE(#REF!,"- Con registro","")))/LEN("- Con registro")</f>
        <v>#REF!</v>
      </c>
      <c r="EF32" s="170" t="e">
        <f>SUM(LEN(#REF!)-LEN(SUBSTITUTE(#REF!,"- Con registro","")))/LEN("- Con registro")</f>
        <v>#REF!</v>
      </c>
      <c r="EG32" s="170" t="e">
        <f t="shared" ref="EG32:EG38" si="37">SUMIFS($EE$12:$EE$90,$A$12:$A$90,A32)+SUMIFS($EF$12:$EF$90,$A$12:$A$90,A32)</f>
        <v>#REF!</v>
      </c>
      <c r="EH32" s="173" t="e">
        <f t="shared" si="20"/>
        <v>#REF!</v>
      </c>
      <c r="EI32" s="173" t="e">
        <f t="shared" si="21"/>
        <v>#REF!</v>
      </c>
      <c r="EJ32" s="204" t="e">
        <f t="shared" si="22"/>
        <v>#REF!</v>
      </c>
      <c r="EK32" s="332" t="e">
        <f t="shared" si="23"/>
        <v>#REF!</v>
      </c>
      <c r="EL32" s="332"/>
      <c r="EM32" s="332"/>
      <c r="EN32" s="332"/>
      <c r="EO32" s="332"/>
      <c r="EP32" s="332"/>
      <c r="EQ32" s="332"/>
      <c r="ER32" s="332"/>
      <c r="ES32" s="332"/>
      <c r="ET32" s="332"/>
      <c r="EV32" s="198">
        <f t="shared" si="24"/>
        <v>45645</v>
      </c>
      <c r="EW32" s="199" t="str">
        <f t="shared" si="25"/>
        <v>31 de enero de 2025</v>
      </c>
      <c r="EX32" s="170" t="str">
        <f t="shared" si="26"/>
        <v>Riesgos</v>
      </c>
      <c r="EY32" s="170" t="str">
        <f t="shared" ref="EY32:EY38" si="38">IF(EX32="","",CONCATENATE("ID_",G32,": ",I32))</f>
        <v>ID_-: Posibilidad de afectación reputacional por inconformidad de las entidades del distrito  y partes interesadas debido incumplimiento de compromisos en el seguimiento a la vigencia de los instrumentos estratégicos de cooperación internacional.</v>
      </c>
      <c r="EZ32" s="170" t="str">
        <f t="shared" ref="EZ32:EZ38" si="39">IF(EY32="","",CONCATENATE("Ajuste en ",VLOOKUP(EV32,AW32:CF32,(MATCH(EV32,AW32:CF32,10)+1))," en el Mapa de riesgos de ",A32))</f>
        <v>Ajuste en Identificación del riesgo
 en el Mapa de riesgos de Gestión de Alianzas e Internacionalización de Bogotá</v>
      </c>
      <c r="FA32" s="170" t="str">
        <f t="shared" ref="FA32:FA38" si="40">IF(EZ32="","",CONCATENATE("Solicitud de cambio realizada y aprobada por la ",L32," a través del Aplicativo DARUMA"))</f>
        <v>Solicitud de cambio realizada y aprobada por la Consejería Distrital de  Relaciones Internacionales  a través del Aplicativo DARUMA</v>
      </c>
    </row>
    <row r="33" spans="1:157" ht="399.95" customHeight="1" x14ac:dyDescent="0.2">
      <c r="A33" s="254" t="s">
        <v>492</v>
      </c>
      <c r="B33" s="255" t="s">
        <v>493</v>
      </c>
      <c r="C33" s="255" t="s">
        <v>494</v>
      </c>
      <c r="D33" s="254" t="s">
        <v>128</v>
      </c>
      <c r="E33" s="256" t="s">
        <v>495</v>
      </c>
      <c r="F33" s="255" t="s">
        <v>1195</v>
      </c>
      <c r="G33" s="256" t="s">
        <v>362</v>
      </c>
      <c r="H33" s="256" t="s">
        <v>362</v>
      </c>
      <c r="I33" s="251" t="s">
        <v>497</v>
      </c>
      <c r="J33" s="254" t="s">
        <v>36</v>
      </c>
      <c r="K33" s="256" t="s">
        <v>363</v>
      </c>
      <c r="L33" s="255" t="s">
        <v>129</v>
      </c>
      <c r="M33" s="257" t="s">
        <v>498</v>
      </c>
      <c r="N33" s="255" t="s">
        <v>499</v>
      </c>
      <c r="O33" s="255" t="s">
        <v>500</v>
      </c>
      <c r="P33" s="255" t="s">
        <v>1196</v>
      </c>
      <c r="Q33" s="255" t="s">
        <v>365</v>
      </c>
      <c r="R33" s="255" t="s">
        <v>366</v>
      </c>
      <c r="S33" s="255" t="s">
        <v>367</v>
      </c>
      <c r="T33" s="255" t="s">
        <v>368</v>
      </c>
      <c r="U33" s="258" t="s">
        <v>78</v>
      </c>
      <c r="V33" s="259">
        <v>0.8</v>
      </c>
      <c r="W33" s="258" t="s">
        <v>53</v>
      </c>
      <c r="X33" s="258" t="s">
        <v>103</v>
      </c>
      <c r="Y33" s="258" t="s">
        <v>79</v>
      </c>
      <c r="Z33" s="258" t="s">
        <v>79</v>
      </c>
      <c r="AA33" s="258" t="s">
        <v>145</v>
      </c>
      <c r="AB33" s="258" t="s">
        <v>103</v>
      </c>
      <c r="AC33" s="258" t="s">
        <v>53</v>
      </c>
      <c r="AD33" s="259">
        <v>1</v>
      </c>
      <c r="AE33" s="67" t="s">
        <v>429</v>
      </c>
      <c r="AF33" s="255" t="s">
        <v>1197</v>
      </c>
      <c r="AG33" s="258" t="s">
        <v>102</v>
      </c>
      <c r="AH33" s="270">
        <v>0.48</v>
      </c>
      <c r="AI33" s="258" t="s">
        <v>79</v>
      </c>
      <c r="AJ33" s="270">
        <v>0.75</v>
      </c>
      <c r="AK33" s="67" t="s">
        <v>383</v>
      </c>
      <c r="AL33" s="255" t="s">
        <v>1470</v>
      </c>
      <c r="AM33" s="254" t="s">
        <v>386</v>
      </c>
      <c r="AN33" s="260" t="s">
        <v>501</v>
      </c>
      <c r="AO33" s="260" t="s">
        <v>502</v>
      </c>
      <c r="AP33" s="273" t="s">
        <v>1198</v>
      </c>
      <c r="AQ33" s="273" t="s">
        <v>362</v>
      </c>
      <c r="AR33" s="260" t="s">
        <v>1199</v>
      </c>
      <c r="AS33" s="260" t="s">
        <v>933</v>
      </c>
      <c r="AT33" s="255" t="s">
        <v>503</v>
      </c>
      <c r="AU33" s="255" t="s">
        <v>504</v>
      </c>
      <c r="AV33" s="255" t="s">
        <v>505</v>
      </c>
      <c r="AW33" s="183" t="s">
        <v>1037</v>
      </c>
      <c r="AX33" s="184" t="s">
        <v>482</v>
      </c>
      <c r="AY33" s="185" t="s">
        <v>1200</v>
      </c>
      <c r="AZ33" s="186"/>
      <c r="BA33" s="187"/>
      <c r="BB33" s="188"/>
      <c r="BC33" s="186"/>
      <c r="BD33" s="184"/>
      <c r="BE33" s="185"/>
      <c r="BF33" s="186"/>
      <c r="BG33" s="187"/>
      <c r="BH33" s="188"/>
      <c r="BI33" s="186"/>
      <c r="BJ33" s="184"/>
      <c r="BK33" s="185"/>
      <c r="BL33" s="186"/>
      <c r="BM33" s="187"/>
      <c r="BN33" s="188"/>
      <c r="BO33" s="186"/>
      <c r="BP33" s="184"/>
      <c r="BQ33" s="185"/>
      <c r="BR33" s="186"/>
      <c r="BS33" s="187"/>
      <c r="BT33" s="188"/>
      <c r="BU33" s="186"/>
      <c r="BV33" s="184"/>
      <c r="BW33" s="185"/>
      <c r="BX33" s="186"/>
      <c r="BY33" s="187"/>
      <c r="BZ33" s="188"/>
      <c r="CA33" s="186"/>
      <c r="CB33" s="184"/>
      <c r="CC33" s="185"/>
      <c r="CD33" s="186"/>
      <c r="CE33" s="187"/>
      <c r="CF33" s="189"/>
      <c r="CG33" s="2">
        <f t="shared" si="27"/>
        <v>34</v>
      </c>
      <c r="CH33" s="52" t="s">
        <v>506</v>
      </c>
      <c r="CI33" s="52" t="s">
        <v>507</v>
      </c>
      <c r="CJ33" s="52" t="s">
        <v>508</v>
      </c>
      <c r="CK33" s="52" t="s">
        <v>380</v>
      </c>
      <c r="CL33" s="52" t="s">
        <v>377</v>
      </c>
      <c r="CM33" s="52" t="s">
        <v>377</v>
      </c>
      <c r="CN33" s="52" t="s">
        <v>378</v>
      </c>
      <c r="CO33" s="52" t="s">
        <v>377</v>
      </c>
      <c r="CP33" s="52" t="s">
        <v>380</v>
      </c>
      <c r="CQ33" s="52"/>
      <c r="CR33" s="52" t="s">
        <v>380</v>
      </c>
      <c r="CS33" s="52" t="s">
        <v>380</v>
      </c>
      <c r="CT33" s="52" t="s">
        <v>380</v>
      </c>
      <c r="CU33" s="52" t="s">
        <v>380</v>
      </c>
      <c r="CV33" s="52" t="s">
        <v>380</v>
      </c>
      <c r="CW33" s="52" t="s">
        <v>380</v>
      </c>
      <c r="CX33" s="52" t="s">
        <v>509</v>
      </c>
      <c r="CY33" s="52" t="s">
        <v>380</v>
      </c>
      <c r="CZ33" s="52" t="s">
        <v>380</v>
      </c>
      <c r="DA33" s="52" t="s">
        <v>380</v>
      </c>
      <c r="DB33" s="52" t="s">
        <v>380</v>
      </c>
      <c r="DC33" s="52" t="s">
        <v>380</v>
      </c>
      <c r="DD33" s="52" t="s">
        <v>380</v>
      </c>
      <c r="DF33" s="174" t="str">
        <f t="shared" si="28"/>
        <v>Gestión de procesos</v>
      </c>
      <c r="DG33" s="330" t="str">
        <f t="shared" si="29"/>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v>
      </c>
      <c r="DH33" s="330"/>
      <c r="DI33" s="330"/>
      <c r="DJ33" s="330"/>
      <c r="DK33" s="330"/>
      <c r="DL33" s="330"/>
      <c r="DM33" s="330"/>
      <c r="DN33" s="174" t="str">
        <f t="shared" si="30"/>
        <v>Extremo</v>
      </c>
      <c r="DO33" s="174" t="str">
        <f t="shared" si="4"/>
        <v>Alto</v>
      </c>
      <c r="DQ33" s="170" t="e">
        <f>SUM(LEN(#REF!)-LEN(SUBSTITUTE(#REF!,"- Preventivo","")))/LEN("- Preventivo")</f>
        <v>#REF!</v>
      </c>
      <c r="DR33" s="170" t="e">
        <f t="shared" si="31"/>
        <v>#REF!</v>
      </c>
      <c r="DS33" s="170" t="e">
        <f>SUM(LEN(#REF!)-LEN(SUBSTITUTE(#REF!,"- Detectivo","")))/LEN("- Detectivo")</f>
        <v>#REF!</v>
      </c>
      <c r="DT33" s="170" t="e">
        <f t="shared" si="32"/>
        <v>#REF!</v>
      </c>
      <c r="DU33" s="170" t="e">
        <f>SUM(LEN(#REF!)-LEN(SUBSTITUTE(#REF!,"- Correctivo","")))/LEN("- Correctivo")</f>
        <v>#REF!</v>
      </c>
      <c r="DV33" s="170" t="e">
        <f t="shared" si="33"/>
        <v>#REF!</v>
      </c>
      <c r="DW33" s="170" t="e">
        <f t="shared" si="19"/>
        <v>#REF!</v>
      </c>
      <c r="DX33" s="170" t="e">
        <f t="shared" si="34"/>
        <v>#REF!</v>
      </c>
      <c r="DY33" s="170" t="e">
        <f>SUM(LEN(#REF!)-LEN(SUBSTITUTE(#REF!,"- Documentado","")))/LEN("- Documentado")</f>
        <v>#REF!</v>
      </c>
      <c r="DZ33" s="170" t="e">
        <f>SUM(LEN(#REF!)-LEN(SUBSTITUTE(#REF!,"- Documentado","")))/LEN("- Documentado")</f>
        <v>#REF!</v>
      </c>
      <c r="EA33" s="170" t="e">
        <f t="shared" si="35"/>
        <v>#REF!</v>
      </c>
      <c r="EB33" s="170" t="e">
        <f>SUM(LEN(#REF!)-LEN(SUBSTITUTE(#REF!,"- Continua","")))/LEN("- Continua")</f>
        <v>#REF!</v>
      </c>
      <c r="EC33" s="170" t="e">
        <f>SUM(LEN(#REF!)-LEN(SUBSTITUTE(#REF!,"- Continua","")))/LEN("- Continua")</f>
        <v>#REF!</v>
      </c>
      <c r="ED33" s="170" t="e">
        <f t="shared" si="36"/>
        <v>#REF!</v>
      </c>
      <c r="EE33" s="170" t="e">
        <f>SUM(LEN(#REF!)-LEN(SUBSTITUTE(#REF!,"- Con registro","")))/LEN("- Con registro")</f>
        <v>#REF!</v>
      </c>
      <c r="EF33" s="170" t="e">
        <f>SUM(LEN(#REF!)-LEN(SUBSTITUTE(#REF!,"- Con registro","")))/LEN("- Con registro")</f>
        <v>#REF!</v>
      </c>
      <c r="EG33" s="170" t="e">
        <f t="shared" si="37"/>
        <v>#REF!</v>
      </c>
      <c r="EH33" s="173" t="e">
        <f t="shared" si="20"/>
        <v>#REF!</v>
      </c>
      <c r="EI33" s="173" t="e">
        <f t="shared" si="21"/>
        <v>#REF!</v>
      </c>
      <c r="EJ33" s="204" t="e">
        <f t="shared" si="22"/>
        <v>#REF!</v>
      </c>
      <c r="EK33" s="332" t="e">
        <f t="shared" si="23"/>
        <v>#REF!</v>
      </c>
      <c r="EL33" s="332"/>
      <c r="EM33" s="332"/>
      <c r="EN33" s="332"/>
      <c r="EO33" s="332"/>
      <c r="EP33" s="332"/>
      <c r="EQ33" s="332"/>
      <c r="ER33" s="332"/>
      <c r="ES33" s="332"/>
      <c r="ET33" s="332"/>
      <c r="EV33" s="198" t="str">
        <f t="shared" si="24"/>
        <v/>
      </c>
      <c r="EW33" s="199" t="str">
        <f t="shared" si="25"/>
        <v/>
      </c>
      <c r="EX33" s="170" t="str">
        <f t="shared" si="26"/>
        <v/>
      </c>
      <c r="EY33" s="170" t="str">
        <f t="shared" si="38"/>
        <v/>
      </c>
      <c r="EZ33" s="170" t="str">
        <f t="shared" si="39"/>
        <v/>
      </c>
      <c r="FA33" s="170" t="str">
        <f t="shared" si="40"/>
        <v/>
      </c>
    </row>
    <row r="34" spans="1:157" ht="399.95" customHeight="1" x14ac:dyDescent="0.2">
      <c r="A34" s="254" t="s">
        <v>492</v>
      </c>
      <c r="B34" s="255" t="s">
        <v>493</v>
      </c>
      <c r="C34" s="255" t="s">
        <v>494</v>
      </c>
      <c r="D34" s="254" t="s">
        <v>128</v>
      </c>
      <c r="E34" s="256" t="s">
        <v>495</v>
      </c>
      <c r="F34" s="255" t="s">
        <v>1195</v>
      </c>
      <c r="G34" s="256" t="s">
        <v>362</v>
      </c>
      <c r="H34" s="256" t="s">
        <v>362</v>
      </c>
      <c r="I34" s="251" t="s">
        <v>510</v>
      </c>
      <c r="J34" s="254" t="s">
        <v>36</v>
      </c>
      <c r="K34" s="256" t="s">
        <v>363</v>
      </c>
      <c r="L34" s="255" t="s">
        <v>129</v>
      </c>
      <c r="M34" s="257" t="s">
        <v>511</v>
      </c>
      <c r="N34" s="255" t="s">
        <v>499</v>
      </c>
      <c r="O34" s="255" t="s">
        <v>512</v>
      </c>
      <c r="P34" s="255" t="s">
        <v>1196</v>
      </c>
      <c r="Q34" s="255" t="s">
        <v>365</v>
      </c>
      <c r="R34" s="255" t="s">
        <v>366</v>
      </c>
      <c r="S34" s="255" t="s">
        <v>367</v>
      </c>
      <c r="T34" s="255" t="s">
        <v>368</v>
      </c>
      <c r="U34" s="258" t="s">
        <v>102</v>
      </c>
      <c r="V34" s="259">
        <v>0.6</v>
      </c>
      <c r="W34" s="258" t="s">
        <v>79</v>
      </c>
      <c r="X34" s="258" t="s">
        <v>79</v>
      </c>
      <c r="Y34" s="258" t="s">
        <v>79</v>
      </c>
      <c r="Z34" s="258" t="s">
        <v>145</v>
      </c>
      <c r="AA34" s="258" t="s">
        <v>145</v>
      </c>
      <c r="AB34" s="258" t="s">
        <v>103</v>
      </c>
      <c r="AC34" s="258" t="s">
        <v>79</v>
      </c>
      <c r="AD34" s="259">
        <v>0.8</v>
      </c>
      <c r="AE34" s="67" t="s">
        <v>383</v>
      </c>
      <c r="AF34" s="255" t="s">
        <v>513</v>
      </c>
      <c r="AG34" s="258" t="s">
        <v>144</v>
      </c>
      <c r="AH34" s="270">
        <v>0</v>
      </c>
      <c r="AI34" s="258" t="s">
        <v>103</v>
      </c>
      <c r="AJ34" s="270">
        <v>0.60000000000000009</v>
      </c>
      <c r="AK34" s="67" t="s">
        <v>86</v>
      </c>
      <c r="AL34" s="255" t="s">
        <v>1471</v>
      </c>
      <c r="AM34" s="254" t="s">
        <v>386</v>
      </c>
      <c r="AN34" s="260" t="s">
        <v>1201</v>
      </c>
      <c r="AO34" s="273" t="s">
        <v>1202</v>
      </c>
      <c r="AP34" s="275" t="s">
        <v>1203</v>
      </c>
      <c r="AQ34" s="273" t="s">
        <v>362</v>
      </c>
      <c r="AR34" s="273" t="s">
        <v>1204</v>
      </c>
      <c r="AS34" s="273" t="s">
        <v>1205</v>
      </c>
      <c r="AT34" s="255" t="s">
        <v>514</v>
      </c>
      <c r="AU34" s="255" t="s">
        <v>515</v>
      </c>
      <c r="AV34" s="255" t="s">
        <v>516</v>
      </c>
      <c r="AW34" s="183">
        <v>45652</v>
      </c>
      <c r="AX34" s="184" t="s">
        <v>433</v>
      </c>
      <c r="AY34" s="185" t="s">
        <v>1472</v>
      </c>
      <c r="AZ34" s="186"/>
      <c r="BA34" s="187"/>
      <c r="BB34" s="188"/>
      <c r="BC34" s="186"/>
      <c r="BD34" s="184"/>
      <c r="BE34" s="185"/>
      <c r="BF34" s="186"/>
      <c r="BG34" s="187"/>
      <c r="BH34" s="188"/>
      <c r="BI34" s="186"/>
      <c r="BJ34" s="184"/>
      <c r="BK34" s="185"/>
      <c r="BL34" s="186"/>
      <c r="BM34" s="187"/>
      <c r="BN34" s="188"/>
      <c r="BO34" s="186"/>
      <c r="BP34" s="184"/>
      <c r="BQ34" s="185"/>
      <c r="BR34" s="186"/>
      <c r="BS34" s="187"/>
      <c r="BT34" s="188"/>
      <c r="BU34" s="186"/>
      <c r="BV34" s="184"/>
      <c r="BW34" s="185"/>
      <c r="BX34" s="186"/>
      <c r="BY34" s="187"/>
      <c r="BZ34" s="188"/>
      <c r="CA34" s="186"/>
      <c r="CB34" s="184"/>
      <c r="CC34" s="185"/>
      <c r="CD34" s="186"/>
      <c r="CE34" s="187"/>
      <c r="CF34" s="189"/>
      <c r="CG34" s="2">
        <f t="shared" si="27"/>
        <v>33</v>
      </c>
      <c r="CH34" s="52" t="s">
        <v>506</v>
      </c>
      <c r="CI34" s="52" t="s">
        <v>507</v>
      </c>
      <c r="CJ34" s="52" t="s">
        <v>508</v>
      </c>
      <c r="CK34" s="52" t="s">
        <v>380</v>
      </c>
      <c r="CL34" s="52" t="s">
        <v>377</v>
      </c>
      <c r="CM34" s="52" t="s">
        <v>377</v>
      </c>
      <c r="CN34" s="52" t="s">
        <v>378</v>
      </c>
      <c r="CO34" s="52" t="s">
        <v>377</v>
      </c>
      <c r="CP34" s="52" t="s">
        <v>380</v>
      </c>
      <c r="CQ34" s="52"/>
      <c r="CR34" s="52" t="s">
        <v>380</v>
      </c>
      <c r="CS34" s="52" t="s">
        <v>380</v>
      </c>
      <c r="CT34" s="52" t="s">
        <v>380</v>
      </c>
      <c r="CU34" s="52" t="s">
        <v>380</v>
      </c>
      <c r="CV34" s="52" t="s">
        <v>380</v>
      </c>
      <c r="CW34" s="52" t="s">
        <v>380</v>
      </c>
      <c r="CX34" s="52" t="s">
        <v>517</v>
      </c>
      <c r="CY34" s="52" t="s">
        <v>380</v>
      </c>
      <c r="CZ34" s="52" t="s">
        <v>380</v>
      </c>
      <c r="DA34" s="52" t="s">
        <v>380</v>
      </c>
      <c r="DB34" s="52" t="s">
        <v>380</v>
      </c>
      <c r="DC34" s="52" t="s">
        <v>380</v>
      </c>
      <c r="DD34" s="52" t="s">
        <v>380</v>
      </c>
      <c r="DF34" s="174" t="str">
        <f t="shared" si="28"/>
        <v>Gestión de procesos</v>
      </c>
      <c r="DG34" s="330" t="str">
        <f t="shared" si="29"/>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v>
      </c>
      <c r="DH34" s="330"/>
      <c r="DI34" s="330"/>
      <c r="DJ34" s="330"/>
      <c r="DK34" s="330"/>
      <c r="DL34" s="330"/>
      <c r="DM34" s="330"/>
      <c r="DN34" s="174" t="str">
        <f t="shared" si="30"/>
        <v>Alto</v>
      </c>
      <c r="DO34" s="174" t="str">
        <f t="shared" si="4"/>
        <v>Moderado</v>
      </c>
      <c r="DQ34" s="170" t="e">
        <f>SUM(LEN(#REF!)-LEN(SUBSTITUTE(#REF!,"- Preventivo","")))/LEN("- Preventivo")</f>
        <v>#REF!</v>
      </c>
      <c r="DR34" s="170" t="e">
        <f t="shared" si="31"/>
        <v>#REF!</v>
      </c>
      <c r="DS34" s="170" t="e">
        <f>SUM(LEN(#REF!)-LEN(SUBSTITUTE(#REF!,"- Detectivo","")))/LEN("- Detectivo")</f>
        <v>#REF!</v>
      </c>
      <c r="DT34" s="170" t="e">
        <f t="shared" si="32"/>
        <v>#REF!</v>
      </c>
      <c r="DU34" s="170" t="e">
        <f>SUM(LEN(#REF!)-LEN(SUBSTITUTE(#REF!,"- Correctivo","")))/LEN("- Correctivo")</f>
        <v>#REF!</v>
      </c>
      <c r="DV34" s="170" t="e">
        <f t="shared" si="33"/>
        <v>#REF!</v>
      </c>
      <c r="DW34" s="170" t="e">
        <f t="shared" si="19"/>
        <v>#REF!</v>
      </c>
      <c r="DX34" s="170" t="e">
        <f t="shared" si="34"/>
        <v>#REF!</v>
      </c>
      <c r="DY34" s="170" t="e">
        <f>SUM(LEN(#REF!)-LEN(SUBSTITUTE(#REF!,"- Documentado","")))/LEN("- Documentado")</f>
        <v>#REF!</v>
      </c>
      <c r="DZ34" s="170" t="e">
        <f>SUM(LEN(#REF!)-LEN(SUBSTITUTE(#REF!,"- Documentado","")))/LEN("- Documentado")</f>
        <v>#REF!</v>
      </c>
      <c r="EA34" s="170" t="e">
        <f t="shared" si="35"/>
        <v>#REF!</v>
      </c>
      <c r="EB34" s="170" t="e">
        <f>SUM(LEN(#REF!)-LEN(SUBSTITUTE(#REF!,"- Continua","")))/LEN("- Continua")</f>
        <v>#REF!</v>
      </c>
      <c r="EC34" s="170" t="e">
        <f>SUM(LEN(#REF!)-LEN(SUBSTITUTE(#REF!,"- Continua","")))/LEN("- Continua")</f>
        <v>#REF!</v>
      </c>
      <c r="ED34" s="170" t="e">
        <f t="shared" si="36"/>
        <v>#REF!</v>
      </c>
      <c r="EE34" s="170" t="e">
        <f>SUM(LEN(#REF!)-LEN(SUBSTITUTE(#REF!,"- Con registro","")))/LEN("- Con registro")</f>
        <v>#REF!</v>
      </c>
      <c r="EF34" s="170" t="e">
        <f>SUM(LEN(#REF!)-LEN(SUBSTITUTE(#REF!,"- Con registro","")))/LEN("- Con registro")</f>
        <v>#REF!</v>
      </c>
      <c r="EG34" s="170" t="e">
        <f t="shared" si="37"/>
        <v>#REF!</v>
      </c>
      <c r="EH34" s="173" t="e">
        <f t="shared" si="20"/>
        <v>#REF!</v>
      </c>
      <c r="EI34" s="173" t="e">
        <f t="shared" si="21"/>
        <v>#REF!</v>
      </c>
      <c r="EJ34" s="204" t="e">
        <f t="shared" si="22"/>
        <v>#REF!</v>
      </c>
      <c r="EK34" s="332" t="e">
        <f t="shared" si="23"/>
        <v>#REF!</v>
      </c>
      <c r="EL34" s="332"/>
      <c r="EM34" s="332"/>
      <c r="EN34" s="332"/>
      <c r="EO34" s="332"/>
      <c r="EP34" s="332"/>
      <c r="EQ34" s="332"/>
      <c r="ER34" s="332"/>
      <c r="ES34" s="332"/>
      <c r="ET34" s="332"/>
      <c r="EV34" s="198">
        <f t="shared" si="24"/>
        <v>45652</v>
      </c>
      <c r="EW34" s="199" t="str">
        <f t="shared" si="25"/>
        <v>31 de enero de 2025</v>
      </c>
      <c r="EX34" s="170" t="str">
        <f t="shared" si="26"/>
        <v>Riesgos</v>
      </c>
      <c r="EY34" s="170" t="str">
        <f t="shared" si="38"/>
        <v>ID_-: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v>
      </c>
      <c r="EZ34" s="170" t="str">
        <f t="shared" si="39"/>
        <v>Ajuste en Identificación del riesgo
Establecimiento de controles
Evaluación de controles
Tratamiento del riesgo en el Mapa de riesgos de Gestión de Contratación</v>
      </c>
      <c r="FA34" s="170" t="str">
        <f t="shared" si="40"/>
        <v>Solicitud de cambio realizada y aprobada por la Dirección de Contratación a través del Aplicativo DARUMA</v>
      </c>
    </row>
    <row r="35" spans="1:157" ht="399.95" customHeight="1" x14ac:dyDescent="0.2">
      <c r="A35" s="254" t="s">
        <v>492</v>
      </c>
      <c r="B35" s="255" t="s">
        <v>493</v>
      </c>
      <c r="C35" s="255" t="s">
        <v>494</v>
      </c>
      <c r="D35" s="254" t="s">
        <v>128</v>
      </c>
      <c r="E35" s="256" t="s">
        <v>495</v>
      </c>
      <c r="F35" s="255" t="s">
        <v>496</v>
      </c>
      <c r="G35" s="256" t="s">
        <v>362</v>
      </c>
      <c r="H35" s="256" t="s">
        <v>362</v>
      </c>
      <c r="I35" s="251" t="s">
        <v>1206</v>
      </c>
      <c r="J35" s="254" t="s">
        <v>36</v>
      </c>
      <c r="K35" s="256" t="s">
        <v>363</v>
      </c>
      <c r="L35" s="255" t="s">
        <v>518</v>
      </c>
      <c r="M35" s="257" t="s">
        <v>519</v>
      </c>
      <c r="N35" s="255" t="s">
        <v>499</v>
      </c>
      <c r="O35" s="255" t="s">
        <v>520</v>
      </c>
      <c r="P35" s="255" t="s">
        <v>1196</v>
      </c>
      <c r="Q35" s="255" t="s">
        <v>365</v>
      </c>
      <c r="R35" s="255" t="s">
        <v>366</v>
      </c>
      <c r="S35" s="255" t="s">
        <v>367</v>
      </c>
      <c r="T35" s="255" t="s">
        <v>368</v>
      </c>
      <c r="U35" s="258" t="s">
        <v>102</v>
      </c>
      <c r="V35" s="259">
        <v>0.6</v>
      </c>
      <c r="W35" s="258" t="s">
        <v>103</v>
      </c>
      <c r="X35" s="258" t="s">
        <v>362</v>
      </c>
      <c r="Y35" s="258" t="s">
        <v>362</v>
      </c>
      <c r="Z35" s="258" t="s">
        <v>145</v>
      </c>
      <c r="AA35" s="258" t="s">
        <v>145</v>
      </c>
      <c r="AB35" s="258" t="s">
        <v>103</v>
      </c>
      <c r="AC35" s="258" t="s">
        <v>103</v>
      </c>
      <c r="AD35" s="259">
        <v>0.6</v>
      </c>
      <c r="AE35" s="67" t="s">
        <v>86</v>
      </c>
      <c r="AF35" s="255" t="s">
        <v>1207</v>
      </c>
      <c r="AG35" s="258" t="s">
        <v>144</v>
      </c>
      <c r="AH35" s="270">
        <v>0.12959999999999999</v>
      </c>
      <c r="AI35" s="258" t="s">
        <v>103</v>
      </c>
      <c r="AJ35" s="270">
        <v>0.44999999999999996</v>
      </c>
      <c r="AK35" s="67" t="s">
        <v>86</v>
      </c>
      <c r="AL35" s="255" t="s">
        <v>1473</v>
      </c>
      <c r="AM35" s="254" t="s">
        <v>386</v>
      </c>
      <c r="AN35" s="260" t="s">
        <v>1208</v>
      </c>
      <c r="AO35" s="273" t="s">
        <v>1209</v>
      </c>
      <c r="AP35" s="275" t="s">
        <v>1210</v>
      </c>
      <c r="AQ35" s="275" t="s">
        <v>362</v>
      </c>
      <c r="AR35" s="273" t="s">
        <v>1204</v>
      </c>
      <c r="AS35" s="273" t="s">
        <v>1211</v>
      </c>
      <c r="AT35" s="255" t="s">
        <v>1212</v>
      </c>
      <c r="AU35" s="255" t="s">
        <v>521</v>
      </c>
      <c r="AV35" s="255" t="s">
        <v>1213</v>
      </c>
      <c r="AW35" s="183" t="s">
        <v>1037</v>
      </c>
      <c r="AX35" s="184" t="s">
        <v>482</v>
      </c>
      <c r="AY35" s="185" t="s">
        <v>1200</v>
      </c>
      <c r="AZ35" s="186"/>
      <c r="BA35" s="187"/>
      <c r="BB35" s="188"/>
      <c r="BC35" s="186"/>
      <c r="BD35" s="184"/>
      <c r="BE35" s="185"/>
      <c r="BF35" s="186"/>
      <c r="BG35" s="187"/>
      <c r="BH35" s="188"/>
      <c r="BI35" s="186"/>
      <c r="BJ35" s="184"/>
      <c r="BK35" s="185"/>
      <c r="BL35" s="186"/>
      <c r="BM35" s="187"/>
      <c r="BN35" s="188"/>
      <c r="BO35" s="186"/>
      <c r="BP35" s="184"/>
      <c r="BQ35" s="185"/>
      <c r="BR35" s="186"/>
      <c r="BS35" s="187"/>
      <c r="BT35" s="188"/>
      <c r="BU35" s="186"/>
      <c r="BV35" s="184"/>
      <c r="BW35" s="185"/>
      <c r="BX35" s="186"/>
      <c r="BY35" s="187"/>
      <c r="BZ35" s="188"/>
      <c r="CA35" s="186"/>
      <c r="CB35" s="184"/>
      <c r="CC35" s="185"/>
      <c r="CD35" s="186"/>
      <c r="CE35" s="187"/>
      <c r="CF35" s="189"/>
      <c r="CG35" s="2">
        <f t="shared" si="27"/>
        <v>34</v>
      </c>
      <c r="CH35" s="52" t="s">
        <v>506</v>
      </c>
      <c r="CI35" s="52" t="s">
        <v>507</v>
      </c>
      <c r="CJ35" s="52" t="s">
        <v>508</v>
      </c>
      <c r="CK35" s="52" t="s">
        <v>380</v>
      </c>
      <c r="CL35" s="52" t="s">
        <v>377</v>
      </c>
      <c r="CM35" s="52" t="s">
        <v>377</v>
      </c>
      <c r="CN35" s="52" t="s">
        <v>378</v>
      </c>
      <c r="CO35" s="52" t="s">
        <v>377</v>
      </c>
      <c r="CP35" s="52" t="s">
        <v>380</v>
      </c>
      <c r="CQ35" s="52"/>
      <c r="CR35" s="52" t="s">
        <v>380</v>
      </c>
      <c r="CS35" s="52" t="s">
        <v>380</v>
      </c>
      <c r="CT35" s="52" t="s">
        <v>380</v>
      </c>
      <c r="CU35" s="52" t="s">
        <v>380</v>
      </c>
      <c r="CV35" s="52" t="s">
        <v>380</v>
      </c>
      <c r="CW35" s="52" t="s">
        <v>380</v>
      </c>
      <c r="CX35" s="52" t="s">
        <v>522</v>
      </c>
      <c r="CY35" s="52" t="s">
        <v>380</v>
      </c>
      <c r="CZ35" s="52" t="s">
        <v>380</v>
      </c>
      <c r="DA35" s="52" t="s">
        <v>380</v>
      </c>
      <c r="DB35" s="52" t="s">
        <v>380</v>
      </c>
      <c r="DC35" s="52" t="s">
        <v>380</v>
      </c>
      <c r="DD35" s="52" t="s">
        <v>380</v>
      </c>
      <c r="DF35" s="174" t="str">
        <f t="shared" si="28"/>
        <v>Gestión de procesos</v>
      </c>
      <c r="DG35" s="330" t="str">
        <f t="shared" si="29"/>
        <v>Posibilidad de afectación económica (o presupuestal) por fallo en firme de detrimento patrimonial por parte de entes de control, debido a supervisión inadecuada de los contratos y/o convenios</v>
      </c>
      <c r="DH35" s="330"/>
      <c r="DI35" s="330"/>
      <c r="DJ35" s="330"/>
      <c r="DK35" s="330"/>
      <c r="DL35" s="330"/>
      <c r="DM35" s="330"/>
      <c r="DN35" s="174" t="str">
        <f t="shared" si="30"/>
        <v>Moderado</v>
      </c>
      <c r="DO35" s="174" t="str">
        <f t="shared" si="4"/>
        <v>Moderado</v>
      </c>
      <c r="DQ35" s="170" t="e">
        <f>SUM(LEN(#REF!)-LEN(SUBSTITUTE(#REF!,"- Preventivo","")))/LEN("- Preventivo")</f>
        <v>#REF!</v>
      </c>
      <c r="DR35" s="170" t="e">
        <f t="shared" si="31"/>
        <v>#REF!</v>
      </c>
      <c r="DS35" s="170" t="e">
        <f>SUM(LEN(#REF!)-LEN(SUBSTITUTE(#REF!,"- Detectivo","")))/LEN("- Detectivo")</f>
        <v>#REF!</v>
      </c>
      <c r="DT35" s="170" t="e">
        <f t="shared" si="32"/>
        <v>#REF!</v>
      </c>
      <c r="DU35" s="170" t="e">
        <f>SUM(LEN(#REF!)-LEN(SUBSTITUTE(#REF!,"- Correctivo","")))/LEN("- Correctivo")</f>
        <v>#REF!</v>
      </c>
      <c r="DV35" s="170" t="e">
        <f t="shared" si="33"/>
        <v>#REF!</v>
      </c>
      <c r="DW35" s="170" t="e">
        <f t="shared" si="19"/>
        <v>#REF!</v>
      </c>
      <c r="DX35" s="170" t="e">
        <f t="shared" si="34"/>
        <v>#REF!</v>
      </c>
      <c r="DY35" s="170" t="e">
        <f>SUM(LEN(#REF!)-LEN(SUBSTITUTE(#REF!,"- Documentado","")))/LEN("- Documentado")</f>
        <v>#REF!</v>
      </c>
      <c r="DZ35" s="170" t="e">
        <f>SUM(LEN(#REF!)-LEN(SUBSTITUTE(#REF!,"- Documentado","")))/LEN("- Documentado")</f>
        <v>#REF!</v>
      </c>
      <c r="EA35" s="170" t="e">
        <f t="shared" si="35"/>
        <v>#REF!</v>
      </c>
      <c r="EB35" s="170" t="e">
        <f>SUM(LEN(#REF!)-LEN(SUBSTITUTE(#REF!,"- Continua","")))/LEN("- Continua")</f>
        <v>#REF!</v>
      </c>
      <c r="EC35" s="170" t="e">
        <f>SUM(LEN(#REF!)-LEN(SUBSTITUTE(#REF!,"- Continua","")))/LEN("- Continua")</f>
        <v>#REF!</v>
      </c>
      <c r="ED35" s="170" t="e">
        <f t="shared" si="36"/>
        <v>#REF!</v>
      </c>
      <c r="EE35" s="170" t="e">
        <f>SUM(LEN(#REF!)-LEN(SUBSTITUTE(#REF!,"- Con registro","")))/LEN("- Con registro")</f>
        <v>#REF!</v>
      </c>
      <c r="EF35" s="170" t="e">
        <f>SUM(LEN(#REF!)-LEN(SUBSTITUTE(#REF!,"- Con registro","")))/LEN("- Con registro")</f>
        <v>#REF!</v>
      </c>
      <c r="EG35" s="170" t="e">
        <f t="shared" si="37"/>
        <v>#REF!</v>
      </c>
      <c r="EH35" s="173" t="e">
        <f t="shared" si="20"/>
        <v>#REF!</v>
      </c>
      <c r="EI35" s="173" t="e">
        <f t="shared" si="21"/>
        <v>#REF!</v>
      </c>
      <c r="EJ35" s="204" t="e">
        <f t="shared" si="22"/>
        <v>#REF!</v>
      </c>
      <c r="EK35" s="332" t="e">
        <f t="shared" si="23"/>
        <v>#REF!</v>
      </c>
      <c r="EL35" s="332"/>
      <c r="EM35" s="332"/>
      <c r="EN35" s="332"/>
      <c r="EO35" s="332"/>
      <c r="EP35" s="332"/>
      <c r="EQ35" s="332"/>
      <c r="ER35" s="332"/>
      <c r="ES35" s="332"/>
      <c r="ET35" s="332"/>
      <c r="EV35" s="198" t="str">
        <f t="shared" si="24"/>
        <v/>
      </c>
      <c r="EW35" s="199" t="str">
        <f t="shared" si="25"/>
        <v/>
      </c>
      <c r="EX35" s="170" t="str">
        <f t="shared" si="26"/>
        <v/>
      </c>
      <c r="EY35" s="170" t="str">
        <f t="shared" si="38"/>
        <v/>
      </c>
      <c r="EZ35" s="170" t="str">
        <f t="shared" si="39"/>
        <v/>
      </c>
      <c r="FA35" s="170" t="str">
        <f t="shared" si="40"/>
        <v/>
      </c>
    </row>
    <row r="36" spans="1:157" ht="399.95" customHeight="1" x14ac:dyDescent="0.2">
      <c r="A36" s="254" t="s">
        <v>492</v>
      </c>
      <c r="B36" s="255" t="s">
        <v>493</v>
      </c>
      <c r="C36" s="255" t="s">
        <v>494</v>
      </c>
      <c r="D36" s="254" t="s">
        <v>128</v>
      </c>
      <c r="E36" s="256" t="s">
        <v>495</v>
      </c>
      <c r="F36" s="255" t="s">
        <v>1195</v>
      </c>
      <c r="G36" s="256" t="s">
        <v>362</v>
      </c>
      <c r="H36" s="256" t="s">
        <v>362</v>
      </c>
      <c r="I36" s="251" t="s">
        <v>1214</v>
      </c>
      <c r="J36" s="254" t="s">
        <v>1215</v>
      </c>
      <c r="K36" s="256" t="s">
        <v>363</v>
      </c>
      <c r="L36" s="255" t="s">
        <v>129</v>
      </c>
      <c r="M36" s="257" t="s">
        <v>1216</v>
      </c>
      <c r="N36" s="255" t="s">
        <v>499</v>
      </c>
      <c r="O36" s="255" t="s">
        <v>1217</v>
      </c>
      <c r="P36" s="255" t="s">
        <v>1196</v>
      </c>
      <c r="Q36" s="255" t="s">
        <v>365</v>
      </c>
      <c r="R36" s="255" t="s">
        <v>366</v>
      </c>
      <c r="S36" s="255" t="s">
        <v>367</v>
      </c>
      <c r="T36" s="255" t="s">
        <v>368</v>
      </c>
      <c r="U36" s="258" t="s">
        <v>123</v>
      </c>
      <c r="V36" s="259">
        <v>0.4</v>
      </c>
      <c r="W36" s="258" t="s">
        <v>103</v>
      </c>
      <c r="X36" s="258" t="s">
        <v>124</v>
      </c>
      <c r="Y36" s="258" t="s">
        <v>79</v>
      </c>
      <c r="Z36" s="258" t="s">
        <v>145</v>
      </c>
      <c r="AA36" s="258" t="s">
        <v>145</v>
      </c>
      <c r="AB36" s="258" t="s">
        <v>103</v>
      </c>
      <c r="AC36" s="258" t="s">
        <v>103</v>
      </c>
      <c r="AD36" s="259">
        <v>0.6</v>
      </c>
      <c r="AE36" s="67" t="s">
        <v>86</v>
      </c>
      <c r="AF36" s="255" t="s">
        <v>1218</v>
      </c>
      <c r="AG36" s="258" t="s">
        <v>144</v>
      </c>
      <c r="AH36" s="270">
        <v>0</v>
      </c>
      <c r="AI36" s="258" t="s">
        <v>103</v>
      </c>
      <c r="AJ36" s="270">
        <v>0.44999999999999996</v>
      </c>
      <c r="AK36" s="67" t="s">
        <v>86</v>
      </c>
      <c r="AL36" s="255" t="s">
        <v>1473</v>
      </c>
      <c r="AM36" s="254" t="s">
        <v>386</v>
      </c>
      <c r="AN36" s="260" t="s">
        <v>529</v>
      </c>
      <c r="AO36" s="260" t="s">
        <v>530</v>
      </c>
      <c r="AP36" s="273" t="s">
        <v>1219</v>
      </c>
      <c r="AQ36" s="273" t="s">
        <v>362</v>
      </c>
      <c r="AR36" s="260" t="s">
        <v>1199</v>
      </c>
      <c r="AS36" s="260" t="s">
        <v>933</v>
      </c>
      <c r="AT36" s="255" t="s">
        <v>1220</v>
      </c>
      <c r="AU36" s="255" t="s">
        <v>515</v>
      </c>
      <c r="AV36" s="255" t="s">
        <v>1221</v>
      </c>
      <c r="AW36" s="183">
        <v>45652</v>
      </c>
      <c r="AX36" s="184" t="s">
        <v>1222</v>
      </c>
      <c r="AY36" s="185" t="s">
        <v>1223</v>
      </c>
      <c r="AZ36" s="186"/>
      <c r="BA36" s="187"/>
      <c r="BB36" s="188"/>
      <c r="BC36" s="186"/>
      <c r="BD36" s="184"/>
      <c r="BE36" s="185"/>
      <c r="BF36" s="186"/>
      <c r="BG36" s="187"/>
      <c r="BH36" s="188"/>
      <c r="BI36" s="186"/>
      <c r="BJ36" s="184"/>
      <c r="BK36" s="185"/>
      <c r="BL36" s="186"/>
      <c r="BM36" s="187"/>
      <c r="BN36" s="188"/>
      <c r="BO36" s="186"/>
      <c r="BP36" s="184"/>
      <c r="BQ36" s="185"/>
      <c r="BR36" s="186"/>
      <c r="BS36" s="187"/>
      <c r="BT36" s="188"/>
      <c r="BU36" s="186"/>
      <c r="BV36" s="184"/>
      <c r="BW36" s="185"/>
      <c r="BX36" s="186"/>
      <c r="BY36" s="187"/>
      <c r="BZ36" s="188"/>
      <c r="CA36" s="186"/>
      <c r="CB36" s="184"/>
      <c r="CC36" s="185"/>
      <c r="CD36" s="186"/>
      <c r="CE36" s="187"/>
      <c r="CF36" s="189"/>
      <c r="CG36" s="2">
        <f t="shared" si="27"/>
        <v>33</v>
      </c>
      <c r="CH36" s="52" t="s">
        <v>506</v>
      </c>
      <c r="CI36" s="52" t="s">
        <v>507</v>
      </c>
      <c r="CJ36" s="52" t="s">
        <v>508</v>
      </c>
      <c r="CK36" s="52" t="s">
        <v>380</v>
      </c>
      <c r="CL36" s="52" t="s">
        <v>377</v>
      </c>
      <c r="CM36" s="52" t="s">
        <v>377</v>
      </c>
      <c r="CN36" s="52" t="s">
        <v>378</v>
      </c>
      <c r="CO36" s="52" t="s">
        <v>377</v>
      </c>
      <c r="CP36" s="52" t="s">
        <v>380</v>
      </c>
      <c r="CQ36" s="52"/>
      <c r="CR36" s="52" t="s">
        <v>380</v>
      </c>
      <c r="CS36" s="52" t="s">
        <v>387</v>
      </c>
      <c r="CT36" s="52" t="s">
        <v>380</v>
      </c>
      <c r="CU36" s="52" t="s">
        <v>380</v>
      </c>
      <c r="CV36" s="52" t="s">
        <v>380</v>
      </c>
      <c r="CW36" s="52" t="s">
        <v>380</v>
      </c>
      <c r="CX36" s="52" t="s">
        <v>522</v>
      </c>
      <c r="CY36" s="52" t="s">
        <v>380</v>
      </c>
      <c r="CZ36" s="52" t="s">
        <v>380</v>
      </c>
      <c r="DA36" s="52" t="s">
        <v>380</v>
      </c>
      <c r="DB36" s="52" t="s">
        <v>380</v>
      </c>
      <c r="DC36" s="52" t="s">
        <v>380</v>
      </c>
      <c r="DD36" s="52" t="s">
        <v>380</v>
      </c>
      <c r="DF36" s="174" t="str">
        <f t="shared" si="28"/>
        <v>Fiscales</v>
      </c>
      <c r="DG36" s="330" t="str">
        <f t="shared" si="29"/>
        <v>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v>
      </c>
      <c r="DH36" s="330"/>
      <c r="DI36" s="330"/>
      <c r="DJ36" s="330"/>
      <c r="DK36" s="330"/>
      <c r="DL36" s="330"/>
      <c r="DM36" s="330"/>
      <c r="DN36" s="174" t="str">
        <f t="shared" si="30"/>
        <v>Moderado</v>
      </c>
      <c r="DO36" s="174" t="str">
        <f t="shared" si="4"/>
        <v>Moderado</v>
      </c>
      <c r="DQ36" s="170" t="e">
        <f>SUM(LEN(#REF!)-LEN(SUBSTITUTE(#REF!,"- Preventivo","")))/LEN("- Preventivo")</f>
        <v>#REF!</v>
      </c>
      <c r="DR36" s="170" t="e">
        <f t="shared" si="31"/>
        <v>#REF!</v>
      </c>
      <c r="DS36" s="170" t="e">
        <f>SUM(LEN(#REF!)-LEN(SUBSTITUTE(#REF!,"- Detectivo","")))/LEN("- Detectivo")</f>
        <v>#REF!</v>
      </c>
      <c r="DT36" s="170" t="e">
        <f t="shared" si="32"/>
        <v>#REF!</v>
      </c>
      <c r="DU36" s="170" t="e">
        <f>SUM(LEN(#REF!)-LEN(SUBSTITUTE(#REF!,"- Correctivo","")))/LEN("- Correctivo")</f>
        <v>#REF!</v>
      </c>
      <c r="DV36" s="170" t="e">
        <f t="shared" si="33"/>
        <v>#REF!</v>
      </c>
      <c r="DW36" s="170" t="e">
        <f t="shared" si="19"/>
        <v>#REF!</v>
      </c>
      <c r="DX36" s="170" t="e">
        <f t="shared" si="34"/>
        <v>#REF!</v>
      </c>
      <c r="DY36" s="170" t="e">
        <f>SUM(LEN(#REF!)-LEN(SUBSTITUTE(#REF!,"- Documentado","")))/LEN("- Documentado")</f>
        <v>#REF!</v>
      </c>
      <c r="DZ36" s="170" t="e">
        <f>SUM(LEN(#REF!)-LEN(SUBSTITUTE(#REF!,"- Documentado","")))/LEN("- Documentado")</f>
        <v>#REF!</v>
      </c>
      <c r="EA36" s="170" t="e">
        <f t="shared" si="35"/>
        <v>#REF!</v>
      </c>
      <c r="EB36" s="170" t="e">
        <f>SUM(LEN(#REF!)-LEN(SUBSTITUTE(#REF!,"- Continua","")))/LEN("- Continua")</f>
        <v>#REF!</v>
      </c>
      <c r="EC36" s="170" t="e">
        <f>SUM(LEN(#REF!)-LEN(SUBSTITUTE(#REF!,"- Continua","")))/LEN("- Continua")</f>
        <v>#REF!</v>
      </c>
      <c r="ED36" s="170" t="e">
        <f t="shared" si="36"/>
        <v>#REF!</v>
      </c>
      <c r="EE36" s="170" t="e">
        <f>SUM(LEN(#REF!)-LEN(SUBSTITUTE(#REF!,"- Con registro","")))/LEN("- Con registro")</f>
        <v>#REF!</v>
      </c>
      <c r="EF36" s="170" t="e">
        <f>SUM(LEN(#REF!)-LEN(SUBSTITUTE(#REF!,"- Con registro","")))/LEN("- Con registro")</f>
        <v>#REF!</v>
      </c>
      <c r="EG36" s="170" t="e">
        <f t="shared" si="37"/>
        <v>#REF!</v>
      </c>
      <c r="EH36" s="173" t="e">
        <f t="shared" si="20"/>
        <v>#REF!</v>
      </c>
      <c r="EI36" s="173" t="e">
        <f t="shared" si="21"/>
        <v>#REF!</v>
      </c>
      <c r="EJ36" s="204" t="e">
        <f t="shared" si="22"/>
        <v>#REF!</v>
      </c>
      <c r="EK36" s="332" t="e">
        <f t="shared" si="23"/>
        <v>#REF!</v>
      </c>
      <c r="EL36" s="332"/>
      <c r="EM36" s="332"/>
      <c r="EN36" s="332"/>
      <c r="EO36" s="332"/>
      <c r="EP36" s="332"/>
      <c r="EQ36" s="332"/>
      <c r="ER36" s="332"/>
      <c r="ES36" s="332"/>
      <c r="ET36" s="332"/>
      <c r="EV36" s="198">
        <f t="shared" si="24"/>
        <v>45652</v>
      </c>
      <c r="EW36" s="199" t="str">
        <f t="shared" si="25"/>
        <v>31 de enero de 2025</v>
      </c>
      <c r="EX36" s="170" t="str">
        <f t="shared" si="26"/>
        <v>Riesgos</v>
      </c>
      <c r="EY36" s="170" t="str">
        <f t="shared" si="38"/>
        <v>ID_-: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v>
      </c>
      <c r="EZ36" s="170" t="str">
        <f t="shared" si="39"/>
        <v>Ajuste en 
 en el Mapa de riesgos de Gestión de Contratación</v>
      </c>
      <c r="FA36" s="170" t="str">
        <f t="shared" si="40"/>
        <v>Solicitud de cambio realizada y aprobada por la Dirección de Contratación a través del Aplicativo DARUMA</v>
      </c>
    </row>
    <row r="37" spans="1:157" ht="399.95" customHeight="1" x14ac:dyDescent="0.2">
      <c r="A37" s="254" t="s">
        <v>492</v>
      </c>
      <c r="B37" s="255" t="s">
        <v>493</v>
      </c>
      <c r="C37" s="255" t="s">
        <v>494</v>
      </c>
      <c r="D37" s="254" t="s">
        <v>128</v>
      </c>
      <c r="E37" s="256" t="s">
        <v>495</v>
      </c>
      <c r="F37" s="255" t="s">
        <v>1195</v>
      </c>
      <c r="G37" s="256" t="s">
        <v>362</v>
      </c>
      <c r="H37" s="256" t="s">
        <v>362</v>
      </c>
      <c r="I37" s="251" t="s">
        <v>1224</v>
      </c>
      <c r="J37" s="254" t="s">
        <v>36</v>
      </c>
      <c r="K37" s="256" t="s">
        <v>363</v>
      </c>
      <c r="L37" s="255" t="s">
        <v>129</v>
      </c>
      <c r="M37" s="257" t="s">
        <v>532</v>
      </c>
      <c r="N37" s="255" t="s">
        <v>533</v>
      </c>
      <c r="O37" s="255" t="s">
        <v>534</v>
      </c>
      <c r="P37" s="255" t="s">
        <v>1196</v>
      </c>
      <c r="Q37" s="255" t="s">
        <v>365</v>
      </c>
      <c r="R37" s="255" t="s">
        <v>366</v>
      </c>
      <c r="S37" s="255" t="s">
        <v>367</v>
      </c>
      <c r="T37" s="255" t="s">
        <v>368</v>
      </c>
      <c r="U37" s="258" t="s">
        <v>102</v>
      </c>
      <c r="V37" s="259">
        <v>0.6</v>
      </c>
      <c r="W37" s="258" t="s">
        <v>103</v>
      </c>
      <c r="X37" s="258" t="s">
        <v>103</v>
      </c>
      <c r="Y37" s="258" t="s">
        <v>79</v>
      </c>
      <c r="Z37" s="258" t="s">
        <v>145</v>
      </c>
      <c r="AA37" s="258" t="s">
        <v>145</v>
      </c>
      <c r="AB37" s="258" t="s">
        <v>124</v>
      </c>
      <c r="AC37" s="258" t="s">
        <v>79</v>
      </c>
      <c r="AD37" s="259">
        <v>0.8</v>
      </c>
      <c r="AE37" s="67" t="s">
        <v>383</v>
      </c>
      <c r="AF37" s="255" t="s">
        <v>1225</v>
      </c>
      <c r="AG37" s="258" t="s">
        <v>144</v>
      </c>
      <c r="AH37" s="270">
        <v>0</v>
      </c>
      <c r="AI37" s="258" t="s">
        <v>103</v>
      </c>
      <c r="AJ37" s="270">
        <v>0.60000000000000009</v>
      </c>
      <c r="AK37" s="67" t="s">
        <v>86</v>
      </c>
      <c r="AL37" s="255" t="s">
        <v>1473</v>
      </c>
      <c r="AM37" s="254" t="s">
        <v>386</v>
      </c>
      <c r="AN37" s="260" t="s">
        <v>1226</v>
      </c>
      <c r="AO37" s="273" t="s">
        <v>1209</v>
      </c>
      <c r="AP37" s="275" t="s">
        <v>1227</v>
      </c>
      <c r="AQ37" s="275" t="s">
        <v>362</v>
      </c>
      <c r="AR37" s="273" t="s">
        <v>1204</v>
      </c>
      <c r="AS37" s="273" t="s">
        <v>1228</v>
      </c>
      <c r="AT37" s="255" t="s">
        <v>1229</v>
      </c>
      <c r="AU37" s="255" t="s">
        <v>515</v>
      </c>
      <c r="AV37" s="255" t="s">
        <v>1230</v>
      </c>
      <c r="AW37" s="183">
        <v>45652</v>
      </c>
      <c r="AX37" s="184" t="s">
        <v>482</v>
      </c>
      <c r="AY37" s="185" t="s">
        <v>1200</v>
      </c>
      <c r="AZ37" s="186"/>
      <c r="BA37" s="187"/>
      <c r="BB37" s="188"/>
      <c r="BC37" s="186"/>
      <c r="BD37" s="184"/>
      <c r="BE37" s="185"/>
      <c r="BF37" s="186"/>
      <c r="BG37" s="187"/>
      <c r="BH37" s="188"/>
      <c r="BI37" s="186"/>
      <c r="BJ37" s="184"/>
      <c r="BK37" s="185"/>
      <c r="BL37" s="186"/>
      <c r="BM37" s="187"/>
      <c r="BN37" s="188"/>
      <c r="BO37" s="186"/>
      <c r="BP37" s="184"/>
      <c r="BQ37" s="185"/>
      <c r="BR37" s="186"/>
      <c r="BS37" s="187"/>
      <c r="BT37" s="188"/>
      <c r="BU37" s="186"/>
      <c r="BV37" s="184"/>
      <c r="BW37" s="185"/>
      <c r="BX37" s="186"/>
      <c r="BY37" s="187"/>
      <c r="BZ37" s="188"/>
      <c r="CA37" s="186"/>
      <c r="CB37" s="184"/>
      <c r="CC37" s="185"/>
      <c r="CD37" s="186"/>
      <c r="CE37" s="187"/>
      <c r="CF37" s="189"/>
      <c r="CG37" s="2">
        <f t="shared" si="27"/>
        <v>33</v>
      </c>
      <c r="CH37" s="52" t="s">
        <v>506</v>
      </c>
      <c r="CI37" s="52" t="s">
        <v>507</v>
      </c>
      <c r="CJ37" s="52" t="s">
        <v>508</v>
      </c>
      <c r="CK37" s="52" t="s">
        <v>380</v>
      </c>
      <c r="CL37" s="52" t="s">
        <v>377</v>
      </c>
      <c r="CM37" s="52" t="s">
        <v>377</v>
      </c>
      <c r="CN37" s="52" t="s">
        <v>378</v>
      </c>
      <c r="CO37" s="52" t="s">
        <v>377</v>
      </c>
      <c r="CP37" s="52" t="s">
        <v>380</v>
      </c>
      <c r="CQ37" s="52"/>
      <c r="CR37" s="52" t="s">
        <v>380</v>
      </c>
      <c r="CS37" s="52" t="s">
        <v>387</v>
      </c>
      <c r="CT37" s="52" t="s">
        <v>380</v>
      </c>
      <c r="CU37" s="52" t="s">
        <v>380</v>
      </c>
      <c r="CV37" s="52" t="s">
        <v>380</v>
      </c>
      <c r="CW37" s="52" t="s">
        <v>380</v>
      </c>
      <c r="CX37" s="52" t="s">
        <v>509</v>
      </c>
      <c r="CY37" s="52" t="s">
        <v>380</v>
      </c>
      <c r="CZ37" s="52" t="s">
        <v>380</v>
      </c>
      <c r="DA37" s="52" t="s">
        <v>380</v>
      </c>
      <c r="DB37" s="52" t="s">
        <v>380</v>
      </c>
      <c r="DC37" s="52" t="s">
        <v>380</v>
      </c>
      <c r="DD37" s="52" t="s">
        <v>380</v>
      </c>
      <c r="DF37" s="174" t="str">
        <f t="shared" si="28"/>
        <v>Gestión de procesos</v>
      </c>
      <c r="DG37" s="330" t="str">
        <f t="shared" si="29"/>
        <v>Posibilidad de afectación económica (o presupuestal) por fallos judiciales y/o sanciones de entes de control, debido a incumplimiento legal en la aprobación del perfeccionamiento y ejecución contractual.</v>
      </c>
      <c r="DH37" s="330"/>
      <c r="DI37" s="330"/>
      <c r="DJ37" s="330"/>
      <c r="DK37" s="330"/>
      <c r="DL37" s="330"/>
      <c r="DM37" s="330"/>
      <c r="DN37" s="174" t="str">
        <f t="shared" si="30"/>
        <v>Alto</v>
      </c>
      <c r="DO37" s="174" t="str">
        <f t="shared" si="4"/>
        <v>Moderado</v>
      </c>
      <c r="DQ37" s="170" t="e">
        <f>SUM(LEN(#REF!)-LEN(SUBSTITUTE(#REF!,"- Preventivo","")))/LEN("- Preventivo")</f>
        <v>#REF!</v>
      </c>
      <c r="DR37" s="170" t="e">
        <f t="shared" si="31"/>
        <v>#REF!</v>
      </c>
      <c r="DS37" s="170" t="e">
        <f>SUM(LEN(#REF!)-LEN(SUBSTITUTE(#REF!,"- Detectivo","")))/LEN("- Detectivo")</f>
        <v>#REF!</v>
      </c>
      <c r="DT37" s="170" t="e">
        <f t="shared" si="32"/>
        <v>#REF!</v>
      </c>
      <c r="DU37" s="170" t="e">
        <f>SUM(LEN(#REF!)-LEN(SUBSTITUTE(#REF!,"- Correctivo","")))/LEN("- Correctivo")</f>
        <v>#REF!</v>
      </c>
      <c r="DV37" s="170" t="e">
        <f t="shared" si="33"/>
        <v>#REF!</v>
      </c>
      <c r="DW37" s="170" t="e">
        <f t="shared" si="19"/>
        <v>#REF!</v>
      </c>
      <c r="DX37" s="170" t="e">
        <f t="shared" si="34"/>
        <v>#REF!</v>
      </c>
      <c r="DY37" s="170" t="e">
        <f>SUM(LEN(#REF!)-LEN(SUBSTITUTE(#REF!,"- Documentado","")))/LEN("- Documentado")</f>
        <v>#REF!</v>
      </c>
      <c r="DZ37" s="170" t="e">
        <f>SUM(LEN(#REF!)-LEN(SUBSTITUTE(#REF!,"- Documentado","")))/LEN("- Documentado")</f>
        <v>#REF!</v>
      </c>
      <c r="EA37" s="170" t="e">
        <f t="shared" si="35"/>
        <v>#REF!</v>
      </c>
      <c r="EB37" s="170" t="e">
        <f>SUM(LEN(#REF!)-LEN(SUBSTITUTE(#REF!,"- Continua","")))/LEN("- Continua")</f>
        <v>#REF!</v>
      </c>
      <c r="EC37" s="170" t="e">
        <f>SUM(LEN(#REF!)-LEN(SUBSTITUTE(#REF!,"- Continua","")))/LEN("- Continua")</f>
        <v>#REF!</v>
      </c>
      <c r="ED37" s="170" t="e">
        <f t="shared" si="36"/>
        <v>#REF!</v>
      </c>
      <c r="EE37" s="170" t="e">
        <f>SUM(LEN(#REF!)-LEN(SUBSTITUTE(#REF!,"- Con registro","")))/LEN("- Con registro")</f>
        <v>#REF!</v>
      </c>
      <c r="EF37" s="170" t="e">
        <f>SUM(LEN(#REF!)-LEN(SUBSTITUTE(#REF!,"- Con registro","")))/LEN("- Con registro")</f>
        <v>#REF!</v>
      </c>
      <c r="EG37" s="170" t="e">
        <f t="shared" si="37"/>
        <v>#REF!</v>
      </c>
      <c r="EH37" s="173" t="e">
        <f t="shared" si="20"/>
        <v>#REF!</v>
      </c>
      <c r="EI37" s="173" t="e">
        <f t="shared" si="21"/>
        <v>#REF!</v>
      </c>
      <c r="EJ37" s="204" t="e">
        <f t="shared" si="22"/>
        <v>#REF!</v>
      </c>
      <c r="EK37" s="332" t="e">
        <f t="shared" si="23"/>
        <v>#REF!</v>
      </c>
      <c r="EL37" s="332"/>
      <c r="EM37" s="332"/>
      <c r="EN37" s="332"/>
      <c r="EO37" s="332"/>
      <c r="EP37" s="332"/>
      <c r="EQ37" s="332"/>
      <c r="ER37" s="332"/>
      <c r="ES37" s="332"/>
      <c r="ET37" s="332"/>
      <c r="EV37" s="198">
        <f t="shared" si="24"/>
        <v>45652</v>
      </c>
      <c r="EW37" s="199" t="str">
        <f t="shared" si="25"/>
        <v>31 de enero de 2025</v>
      </c>
      <c r="EX37" s="170" t="str">
        <f t="shared" si="26"/>
        <v>Riesgos</v>
      </c>
      <c r="EY37" s="170" t="str">
        <f t="shared" si="38"/>
        <v>ID_-: Posibilidad de afectación económica (o presupuestal) por fallos judiciales y/o sanciones de entes de control, debido a incumplimiento legal en la aprobación del perfeccionamiento y ejecución contractual.</v>
      </c>
      <c r="EZ37" s="170" t="str">
        <f t="shared" si="39"/>
        <v>Ajuste en Identificación del riesgo
Análisis antes de controles
Establecimiento de controles
Evaluación de controles
Tratamiento del riesgo en el Mapa de riesgos de Gestión de Contratación</v>
      </c>
      <c r="FA37" s="170" t="str">
        <f t="shared" si="40"/>
        <v>Solicitud de cambio realizada y aprobada por la Dirección de Contratación a través del Aplicativo DARUMA</v>
      </c>
    </row>
    <row r="38" spans="1:157" ht="399.95" customHeight="1" x14ac:dyDescent="0.2">
      <c r="A38" s="254" t="s">
        <v>492</v>
      </c>
      <c r="B38" s="255" t="s">
        <v>493</v>
      </c>
      <c r="C38" s="255" t="s">
        <v>494</v>
      </c>
      <c r="D38" s="254" t="s">
        <v>128</v>
      </c>
      <c r="E38" s="256" t="s">
        <v>495</v>
      </c>
      <c r="F38" s="255" t="s">
        <v>1195</v>
      </c>
      <c r="G38" s="256" t="s">
        <v>362</v>
      </c>
      <c r="H38" s="256" t="s">
        <v>362</v>
      </c>
      <c r="I38" s="251" t="s">
        <v>1231</v>
      </c>
      <c r="J38" s="254" t="s">
        <v>36</v>
      </c>
      <c r="K38" s="256" t="s">
        <v>363</v>
      </c>
      <c r="L38" s="255" t="s">
        <v>129</v>
      </c>
      <c r="M38" s="257" t="s">
        <v>532</v>
      </c>
      <c r="N38" s="255" t="s">
        <v>533</v>
      </c>
      <c r="O38" s="255" t="s">
        <v>534</v>
      </c>
      <c r="P38" s="255" t="s">
        <v>1196</v>
      </c>
      <c r="Q38" s="255" t="s">
        <v>365</v>
      </c>
      <c r="R38" s="255" t="s">
        <v>366</v>
      </c>
      <c r="S38" s="255" t="s">
        <v>389</v>
      </c>
      <c r="T38" s="255" t="s">
        <v>901</v>
      </c>
      <c r="U38" s="258" t="s">
        <v>123</v>
      </c>
      <c r="V38" s="259">
        <v>0.4</v>
      </c>
      <c r="W38" s="258" t="s">
        <v>103</v>
      </c>
      <c r="X38" s="258" t="s">
        <v>362</v>
      </c>
      <c r="Y38" s="258" t="s">
        <v>103</v>
      </c>
      <c r="Z38" s="258" t="s">
        <v>145</v>
      </c>
      <c r="AA38" s="258" t="s">
        <v>145</v>
      </c>
      <c r="AB38" s="258" t="s">
        <v>124</v>
      </c>
      <c r="AC38" s="258" t="s">
        <v>103</v>
      </c>
      <c r="AD38" s="259">
        <v>0.6</v>
      </c>
      <c r="AE38" s="67" t="s">
        <v>86</v>
      </c>
      <c r="AF38" s="255" t="s">
        <v>1474</v>
      </c>
      <c r="AG38" s="258" t="s">
        <v>144</v>
      </c>
      <c r="AH38" s="270">
        <v>0</v>
      </c>
      <c r="AI38" s="258" t="s">
        <v>103</v>
      </c>
      <c r="AJ38" s="270">
        <v>0.44999999999999996</v>
      </c>
      <c r="AK38" s="67" t="s">
        <v>86</v>
      </c>
      <c r="AL38" s="255" t="s">
        <v>1473</v>
      </c>
      <c r="AM38" s="254" t="s">
        <v>386</v>
      </c>
      <c r="AN38" s="260" t="s">
        <v>1232</v>
      </c>
      <c r="AO38" s="260" t="s">
        <v>1233</v>
      </c>
      <c r="AP38" s="275" t="s">
        <v>1234</v>
      </c>
      <c r="AQ38" s="273" t="s">
        <v>362</v>
      </c>
      <c r="AR38" s="260" t="s">
        <v>1199</v>
      </c>
      <c r="AS38" s="260" t="s">
        <v>933</v>
      </c>
      <c r="AT38" s="255" t="s">
        <v>1235</v>
      </c>
      <c r="AU38" s="255" t="s">
        <v>1236</v>
      </c>
      <c r="AV38" s="255" t="s">
        <v>1237</v>
      </c>
      <c r="AW38" s="183">
        <v>45652</v>
      </c>
      <c r="AX38" s="184" t="s">
        <v>433</v>
      </c>
      <c r="AY38" s="185" t="s">
        <v>1200</v>
      </c>
      <c r="AZ38" s="186"/>
      <c r="BA38" s="187"/>
      <c r="BB38" s="188"/>
      <c r="BC38" s="186"/>
      <c r="BD38" s="184"/>
      <c r="BE38" s="185"/>
      <c r="BF38" s="186"/>
      <c r="BG38" s="187"/>
      <c r="BH38" s="188"/>
      <c r="BI38" s="186"/>
      <c r="BJ38" s="184"/>
      <c r="BK38" s="185"/>
      <c r="BL38" s="186"/>
      <c r="BM38" s="187"/>
      <c r="BN38" s="188"/>
      <c r="BO38" s="186"/>
      <c r="BP38" s="184"/>
      <c r="BQ38" s="185"/>
      <c r="BR38" s="186"/>
      <c r="BS38" s="187"/>
      <c r="BT38" s="188"/>
      <c r="BU38" s="186"/>
      <c r="BV38" s="184"/>
      <c r="BW38" s="185"/>
      <c r="BX38" s="186"/>
      <c r="BY38" s="187"/>
      <c r="BZ38" s="188"/>
      <c r="CA38" s="186"/>
      <c r="CB38" s="184"/>
      <c r="CC38" s="185"/>
      <c r="CD38" s="186"/>
      <c r="CE38" s="187"/>
      <c r="CF38" s="189"/>
      <c r="CG38" s="2">
        <f t="shared" si="27"/>
        <v>33</v>
      </c>
      <c r="CH38" s="52" t="s">
        <v>506</v>
      </c>
      <c r="CI38" s="52" t="s">
        <v>507</v>
      </c>
      <c r="CJ38" s="52" t="s">
        <v>508</v>
      </c>
      <c r="CK38" s="52" t="s">
        <v>380</v>
      </c>
      <c r="CL38" s="52" t="s">
        <v>377</v>
      </c>
      <c r="CM38" s="52" t="s">
        <v>377</v>
      </c>
      <c r="CN38" s="52" t="s">
        <v>378</v>
      </c>
      <c r="CO38" s="52" t="s">
        <v>377</v>
      </c>
      <c r="CP38" s="52" t="s">
        <v>380</v>
      </c>
      <c r="CQ38" s="52"/>
      <c r="CR38" s="52" t="s">
        <v>380</v>
      </c>
      <c r="CS38" s="52" t="s">
        <v>380</v>
      </c>
      <c r="CT38" s="52" t="s">
        <v>380</v>
      </c>
      <c r="CU38" s="52" t="s">
        <v>380</v>
      </c>
      <c r="CV38" s="52" t="s">
        <v>380</v>
      </c>
      <c r="CW38" s="52" t="s">
        <v>380</v>
      </c>
      <c r="CX38" s="52" t="s">
        <v>531</v>
      </c>
      <c r="CY38" s="52" t="s">
        <v>380</v>
      </c>
      <c r="CZ38" s="52" t="s">
        <v>380</v>
      </c>
      <c r="DA38" s="52" t="s">
        <v>380</v>
      </c>
      <c r="DB38" s="52" t="s">
        <v>380</v>
      </c>
      <c r="DC38" s="52" t="s">
        <v>380</v>
      </c>
      <c r="DD38" s="52" t="s">
        <v>380</v>
      </c>
      <c r="DF38" s="174" t="str">
        <f t="shared" si="28"/>
        <v>Gestión de procesos</v>
      </c>
      <c r="DG38" s="330" t="str">
        <f t="shared" si="29"/>
        <v>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v>
      </c>
      <c r="DH38" s="330"/>
      <c r="DI38" s="330"/>
      <c r="DJ38" s="330"/>
      <c r="DK38" s="330"/>
      <c r="DL38" s="330"/>
      <c r="DM38" s="330"/>
      <c r="DN38" s="174" t="str">
        <f t="shared" si="30"/>
        <v>Moderado</v>
      </c>
      <c r="DO38" s="174" t="str">
        <f t="shared" si="4"/>
        <v>Moderado</v>
      </c>
      <c r="DQ38" s="170" t="e">
        <f>SUM(LEN(#REF!)-LEN(SUBSTITUTE(#REF!,"- Preventivo","")))/LEN("- Preventivo")</f>
        <v>#REF!</v>
      </c>
      <c r="DR38" s="170" t="e">
        <f t="shared" si="31"/>
        <v>#REF!</v>
      </c>
      <c r="DS38" s="170" t="e">
        <f>SUM(LEN(#REF!)-LEN(SUBSTITUTE(#REF!,"- Detectivo","")))/LEN("- Detectivo")</f>
        <v>#REF!</v>
      </c>
      <c r="DT38" s="170" t="e">
        <f t="shared" si="32"/>
        <v>#REF!</v>
      </c>
      <c r="DU38" s="170" t="e">
        <f>SUM(LEN(#REF!)-LEN(SUBSTITUTE(#REF!,"- Correctivo","")))/LEN("- Correctivo")</f>
        <v>#REF!</v>
      </c>
      <c r="DV38" s="170" t="e">
        <f t="shared" si="33"/>
        <v>#REF!</v>
      </c>
      <c r="DW38" s="170" t="e">
        <f t="shared" si="19"/>
        <v>#REF!</v>
      </c>
      <c r="DX38" s="170" t="e">
        <f t="shared" si="34"/>
        <v>#REF!</v>
      </c>
      <c r="DY38" s="170" t="e">
        <f>SUM(LEN(#REF!)-LEN(SUBSTITUTE(#REF!,"- Documentado","")))/LEN("- Documentado")</f>
        <v>#REF!</v>
      </c>
      <c r="DZ38" s="170" t="e">
        <f>SUM(LEN(#REF!)-LEN(SUBSTITUTE(#REF!,"- Documentado","")))/LEN("- Documentado")</f>
        <v>#REF!</v>
      </c>
      <c r="EA38" s="170" t="e">
        <f t="shared" si="35"/>
        <v>#REF!</v>
      </c>
      <c r="EB38" s="170" t="e">
        <f>SUM(LEN(#REF!)-LEN(SUBSTITUTE(#REF!,"- Continua","")))/LEN("- Continua")</f>
        <v>#REF!</v>
      </c>
      <c r="EC38" s="170" t="e">
        <f>SUM(LEN(#REF!)-LEN(SUBSTITUTE(#REF!,"- Continua","")))/LEN("- Continua")</f>
        <v>#REF!</v>
      </c>
      <c r="ED38" s="170" t="e">
        <f t="shared" si="36"/>
        <v>#REF!</v>
      </c>
      <c r="EE38" s="170" t="e">
        <f>SUM(LEN(#REF!)-LEN(SUBSTITUTE(#REF!,"- Con registro","")))/LEN("- Con registro")</f>
        <v>#REF!</v>
      </c>
      <c r="EF38" s="170" t="e">
        <f>SUM(LEN(#REF!)-LEN(SUBSTITUTE(#REF!,"- Con registro","")))/LEN("- Con registro")</f>
        <v>#REF!</v>
      </c>
      <c r="EG38" s="170" t="e">
        <f t="shared" si="37"/>
        <v>#REF!</v>
      </c>
      <c r="EH38" s="173" t="e">
        <f t="shared" si="20"/>
        <v>#REF!</v>
      </c>
      <c r="EI38" s="173" t="e">
        <f t="shared" si="21"/>
        <v>#REF!</v>
      </c>
      <c r="EJ38" s="204" t="e">
        <f t="shared" si="22"/>
        <v>#REF!</v>
      </c>
      <c r="EK38" s="332" t="e">
        <f t="shared" si="23"/>
        <v>#REF!</v>
      </c>
      <c r="EL38" s="332"/>
      <c r="EM38" s="332"/>
      <c r="EN38" s="332"/>
      <c r="EO38" s="332"/>
      <c r="EP38" s="332"/>
      <c r="EQ38" s="332"/>
      <c r="ER38" s="332"/>
      <c r="ES38" s="332"/>
      <c r="ET38" s="332"/>
      <c r="EV38" s="198">
        <f t="shared" si="24"/>
        <v>45652</v>
      </c>
      <c r="EW38" s="199" t="str">
        <f t="shared" si="25"/>
        <v>31 de enero de 2025</v>
      </c>
      <c r="EX38" s="170" t="str">
        <f t="shared" si="26"/>
        <v>Riesgos</v>
      </c>
      <c r="EY38" s="170" t="str">
        <f t="shared" si="38"/>
        <v>ID_-: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v>
      </c>
      <c r="EZ38" s="170" t="str">
        <f t="shared" si="39"/>
        <v>Ajuste en Identificación del riesgo
Establecimiento de controles
Evaluación de controles
Tratamiento del riesgo en el Mapa de riesgos de Gestión de Contratación</v>
      </c>
      <c r="FA38" s="170" t="str">
        <f t="shared" si="40"/>
        <v>Solicitud de cambio realizada y aprobada por la Dirección de Contratación a través del Aplicativo DARUMA</v>
      </c>
    </row>
    <row r="39" spans="1:157" ht="399.95" customHeight="1" x14ac:dyDescent="0.2">
      <c r="A39" s="254" t="s">
        <v>492</v>
      </c>
      <c r="B39" s="255" t="s">
        <v>493</v>
      </c>
      <c r="C39" s="255" t="s">
        <v>494</v>
      </c>
      <c r="D39" s="254" t="s">
        <v>128</v>
      </c>
      <c r="E39" s="256" t="s">
        <v>495</v>
      </c>
      <c r="F39" s="255" t="s">
        <v>1195</v>
      </c>
      <c r="G39" s="256" t="s">
        <v>362</v>
      </c>
      <c r="H39" s="256" t="s">
        <v>362</v>
      </c>
      <c r="I39" s="251" t="s">
        <v>1238</v>
      </c>
      <c r="J39" s="254" t="s">
        <v>64</v>
      </c>
      <c r="K39" s="256" t="s">
        <v>427</v>
      </c>
      <c r="L39" s="255" t="s">
        <v>129</v>
      </c>
      <c r="M39" s="257" t="s">
        <v>523</v>
      </c>
      <c r="N39" s="255" t="s">
        <v>524</v>
      </c>
      <c r="O39" s="255" t="s">
        <v>500</v>
      </c>
      <c r="P39" s="255" t="s">
        <v>1196</v>
      </c>
      <c r="Q39" s="255" t="s">
        <v>365</v>
      </c>
      <c r="R39" s="255" t="s">
        <v>366</v>
      </c>
      <c r="S39" s="255" t="s">
        <v>367</v>
      </c>
      <c r="T39" s="255" t="s">
        <v>368</v>
      </c>
      <c r="U39" s="258" t="s">
        <v>144</v>
      </c>
      <c r="V39" s="259">
        <v>0.2</v>
      </c>
      <c r="W39" s="258" t="s">
        <v>362</v>
      </c>
      <c r="X39" s="258" t="s">
        <v>362</v>
      </c>
      <c r="Y39" s="258" t="s">
        <v>362</v>
      </c>
      <c r="Z39" s="258" t="s">
        <v>362</v>
      </c>
      <c r="AA39" s="258" t="s">
        <v>362</v>
      </c>
      <c r="AB39" s="258" t="s">
        <v>362</v>
      </c>
      <c r="AC39" s="258" t="s">
        <v>53</v>
      </c>
      <c r="AD39" s="259">
        <v>1</v>
      </c>
      <c r="AE39" s="67" t="s">
        <v>429</v>
      </c>
      <c r="AF39" s="255" t="s">
        <v>525</v>
      </c>
      <c r="AG39" s="258" t="s">
        <v>144</v>
      </c>
      <c r="AH39" s="270">
        <v>0</v>
      </c>
      <c r="AI39" s="258" t="s">
        <v>53</v>
      </c>
      <c r="AJ39" s="270">
        <v>1</v>
      </c>
      <c r="AK39" s="67" t="s">
        <v>429</v>
      </c>
      <c r="AL39" s="255" t="s">
        <v>526</v>
      </c>
      <c r="AM39" s="254" t="s">
        <v>386</v>
      </c>
      <c r="AN39" s="260" t="s">
        <v>501</v>
      </c>
      <c r="AO39" s="275" t="s">
        <v>502</v>
      </c>
      <c r="AP39" s="273" t="s">
        <v>1198</v>
      </c>
      <c r="AQ39" s="273" t="s">
        <v>362</v>
      </c>
      <c r="AR39" s="273" t="s">
        <v>1199</v>
      </c>
      <c r="AS39" s="255" t="s">
        <v>1239</v>
      </c>
      <c r="AT39" s="255" t="s">
        <v>1240</v>
      </c>
      <c r="AU39" s="255" t="s">
        <v>515</v>
      </c>
      <c r="AV39" s="257" t="s">
        <v>1241</v>
      </c>
      <c r="AW39" s="183">
        <v>46017</v>
      </c>
      <c r="AX39" s="184" t="s">
        <v>405</v>
      </c>
      <c r="AY39" s="185" t="s">
        <v>1472</v>
      </c>
      <c r="AZ39" s="186"/>
      <c r="BA39" s="187"/>
      <c r="BB39" s="188"/>
      <c r="BC39" s="186"/>
      <c r="BD39" s="184"/>
      <c r="BE39" s="185"/>
      <c r="BF39" s="186"/>
      <c r="BG39" s="187"/>
      <c r="BH39" s="188"/>
      <c r="BI39" s="186"/>
      <c r="BJ39" s="184"/>
      <c r="BK39" s="185"/>
      <c r="BL39" s="186"/>
      <c r="BM39" s="187"/>
      <c r="BN39" s="188"/>
      <c r="BO39" s="186"/>
      <c r="BP39" s="184"/>
      <c r="BQ39" s="185"/>
      <c r="BR39" s="186"/>
      <c r="BS39" s="187"/>
      <c r="BT39" s="188"/>
      <c r="BU39" s="186"/>
      <c r="BV39" s="184"/>
      <c r="BW39" s="185"/>
      <c r="BX39" s="186"/>
      <c r="BY39" s="187"/>
      <c r="BZ39" s="188"/>
      <c r="CA39" s="186"/>
      <c r="CB39" s="184"/>
      <c r="CC39" s="185"/>
      <c r="CD39" s="186"/>
      <c r="CE39" s="187"/>
      <c r="CF39" s="189"/>
      <c r="CH39" s="52"/>
      <c r="CI39" s="52"/>
      <c r="CJ39" s="52"/>
      <c r="CK39" s="52"/>
      <c r="CL39" s="52"/>
      <c r="CM39" s="52"/>
      <c r="CN39" s="52"/>
      <c r="CO39" s="52"/>
      <c r="CP39" s="52"/>
      <c r="CQ39" s="52"/>
      <c r="CR39" s="52"/>
      <c r="CS39" s="52"/>
      <c r="CT39" s="52"/>
      <c r="CU39" s="52"/>
      <c r="CV39" s="52"/>
      <c r="CW39" s="52"/>
      <c r="CX39" s="52"/>
      <c r="CY39" s="52"/>
      <c r="CZ39" s="52"/>
      <c r="DA39" s="52"/>
      <c r="DB39" s="52"/>
      <c r="DC39" s="52"/>
      <c r="DD39" s="52"/>
      <c r="DF39" s="174"/>
      <c r="DG39" s="174"/>
      <c r="DH39" s="174"/>
      <c r="DI39" s="174"/>
      <c r="DJ39" s="174"/>
      <c r="DK39" s="174"/>
      <c r="DL39" s="174"/>
      <c r="DM39" s="174"/>
      <c r="DN39" s="174"/>
      <c r="DO39" s="174"/>
      <c r="DQ39" s="170"/>
      <c r="DR39" s="170"/>
      <c r="DS39" s="170"/>
      <c r="DT39" s="170"/>
      <c r="DU39" s="170"/>
      <c r="DV39" s="170"/>
      <c r="DW39" s="170"/>
      <c r="DX39" s="170"/>
      <c r="DY39" s="170"/>
      <c r="DZ39" s="170"/>
      <c r="EA39" s="170"/>
      <c r="EB39" s="170"/>
      <c r="EC39" s="170"/>
      <c r="ED39" s="170"/>
      <c r="EE39" s="170"/>
      <c r="EF39" s="170"/>
      <c r="EG39" s="170"/>
      <c r="EH39" s="173"/>
      <c r="EI39" s="173"/>
      <c r="EJ39" s="204"/>
      <c r="EK39" s="37"/>
      <c r="EL39" s="37"/>
      <c r="EM39" s="37"/>
      <c r="EN39" s="37"/>
      <c r="EO39" s="37"/>
      <c r="EP39" s="37"/>
      <c r="EQ39" s="37"/>
      <c r="ER39" s="37"/>
      <c r="ES39" s="37"/>
      <c r="ET39" s="37"/>
      <c r="EV39" s="198"/>
      <c r="EW39" s="199"/>
      <c r="EX39" s="170"/>
      <c r="EY39" s="170"/>
      <c r="EZ39" s="170"/>
      <c r="FA39" s="170"/>
    </row>
    <row r="40" spans="1:157" ht="399.95" customHeight="1" x14ac:dyDescent="0.2">
      <c r="A40" s="247" t="s">
        <v>492</v>
      </c>
      <c r="B40" s="247" t="s">
        <v>493</v>
      </c>
      <c r="C40" s="248" t="s">
        <v>494</v>
      </c>
      <c r="D40" s="247" t="s">
        <v>128</v>
      </c>
      <c r="E40" s="249" t="s">
        <v>495</v>
      </c>
      <c r="F40" s="250" t="s">
        <v>1195</v>
      </c>
      <c r="G40" s="247" t="s">
        <v>362</v>
      </c>
      <c r="H40" s="247" t="s">
        <v>362</v>
      </c>
      <c r="I40" s="251" t="s">
        <v>1242</v>
      </c>
      <c r="J40" s="247" t="s">
        <v>64</v>
      </c>
      <c r="K40" s="247" t="s">
        <v>427</v>
      </c>
      <c r="L40" s="247" t="s">
        <v>129</v>
      </c>
      <c r="M40" s="248" t="s">
        <v>527</v>
      </c>
      <c r="N40" s="248" t="s">
        <v>524</v>
      </c>
      <c r="O40" s="248" t="s">
        <v>528</v>
      </c>
      <c r="P40" s="248" t="s">
        <v>1196</v>
      </c>
      <c r="Q40" s="248" t="s">
        <v>365</v>
      </c>
      <c r="R40" s="248" t="s">
        <v>366</v>
      </c>
      <c r="S40" s="248" t="s">
        <v>367</v>
      </c>
      <c r="T40" s="248" t="s">
        <v>368</v>
      </c>
      <c r="U40" s="252" t="s">
        <v>144</v>
      </c>
      <c r="V40" s="253">
        <v>0.2</v>
      </c>
      <c r="W40" s="252" t="s">
        <v>362</v>
      </c>
      <c r="X40" s="252" t="s">
        <v>362</v>
      </c>
      <c r="Y40" s="252" t="s">
        <v>362</v>
      </c>
      <c r="Z40" s="252" t="s">
        <v>362</v>
      </c>
      <c r="AA40" s="252" t="s">
        <v>362</v>
      </c>
      <c r="AB40" s="252" t="s">
        <v>362</v>
      </c>
      <c r="AC40" s="252" t="s">
        <v>53</v>
      </c>
      <c r="AD40" s="253">
        <v>1</v>
      </c>
      <c r="AE40" s="246" t="s">
        <v>429</v>
      </c>
      <c r="AF40" s="248" t="s">
        <v>525</v>
      </c>
      <c r="AG40" s="248" t="s">
        <v>144</v>
      </c>
      <c r="AH40" s="271">
        <v>0</v>
      </c>
      <c r="AI40" s="248" t="s">
        <v>53</v>
      </c>
      <c r="AJ40" s="271">
        <v>1</v>
      </c>
      <c r="AK40" s="246" t="s">
        <v>429</v>
      </c>
      <c r="AL40" s="248" t="s">
        <v>526</v>
      </c>
      <c r="AM40" s="247" t="s">
        <v>386</v>
      </c>
      <c r="AN40" s="248" t="s">
        <v>1208</v>
      </c>
      <c r="AO40" s="248" t="s">
        <v>1209</v>
      </c>
      <c r="AP40" s="248" t="s">
        <v>1210</v>
      </c>
      <c r="AQ40" s="248" t="s">
        <v>362</v>
      </c>
      <c r="AR40" s="248" t="s">
        <v>1204</v>
      </c>
      <c r="AS40" s="248" t="s">
        <v>1243</v>
      </c>
      <c r="AT40" s="248" t="s">
        <v>1244</v>
      </c>
      <c r="AU40" s="248" t="s">
        <v>515</v>
      </c>
      <c r="AV40" s="272" t="s">
        <v>1245</v>
      </c>
      <c r="AW40" s="211">
        <v>45652</v>
      </c>
      <c r="AX40" s="184" t="s">
        <v>482</v>
      </c>
      <c r="AY40" s="212" t="s">
        <v>1200</v>
      </c>
      <c r="AZ40" s="186"/>
      <c r="BA40" s="187"/>
      <c r="BB40" s="188"/>
      <c r="BC40" s="186"/>
      <c r="BD40" s="184"/>
      <c r="BE40" s="185"/>
      <c r="BF40" s="186"/>
      <c r="BG40" s="187"/>
      <c r="BH40" s="188"/>
      <c r="BI40" s="186"/>
      <c r="BJ40" s="184"/>
      <c r="BK40" s="185"/>
      <c r="BL40" s="186"/>
      <c r="BM40" s="187"/>
      <c r="BN40" s="188"/>
      <c r="BO40" s="186"/>
      <c r="BP40" s="184"/>
      <c r="BQ40" s="185"/>
      <c r="BR40" s="186"/>
      <c r="BS40" s="187"/>
      <c r="BT40" s="188"/>
      <c r="BU40" s="186"/>
      <c r="BV40" s="184"/>
      <c r="BW40" s="185"/>
      <c r="BX40" s="186"/>
      <c r="BY40" s="187"/>
      <c r="BZ40" s="188"/>
      <c r="CA40" s="186"/>
      <c r="CB40" s="184"/>
      <c r="CC40" s="185"/>
      <c r="CD40" s="186"/>
      <c r="CE40" s="187"/>
      <c r="CF40" s="189"/>
      <c r="CG40" s="2">
        <f>COUNTBLANK(A40:CF40)</f>
        <v>33</v>
      </c>
      <c r="CH40" s="52" t="s">
        <v>506</v>
      </c>
      <c r="CI40" s="52" t="s">
        <v>507</v>
      </c>
      <c r="CJ40" s="52" t="s">
        <v>508</v>
      </c>
      <c r="CK40" s="52" t="s">
        <v>380</v>
      </c>
      <c r="CL40" s="52" t="s">
        <v>377</v>
      </c>
      <c r="CM40" s="52" t="s">
        <v>377</v>
      </c>
      <c r="CN40" s="52" t="s">
        <v>378</v>
      </c>
      <c r="CO40" s="52" t="s">
        <v>377</v>
      </c>
      <c r="CP40" s="52" t="s">
        <v>380</v>
      </c>
      <c r="CQ40" s="52"/>
      <c r="CR40" s="52" t="s">
        <v>380</v>
      </c>
      <c r="CS40" s="52" t="s">
        <v>380</v>
      </c>
      <c r="CT40" s="52" t="s">
        <v>380</v>
      </c>
      <c r="CU40" s="52" t="s">
        <v>380</v>
      </c>
      <c r="CV40" s="52" t="s">
        <v>380</v>
      </c>
      <c r="CW40" s="52" t="s">
        <v>380</v>
      </c>
      <c r="CX40" s="52" t="s">
        <v>535</v>
      </c>
      <c r="CY40" s="52" t="s">
        <v>380</v>
      </c>
      <c r="CZ40" s="52" t="s">
        <v>380</v>
      </c>
      <c r="DA40" s="52" t="s">
        <v>380</v>
      </c>
      <c r="DB40" s="52" t="s">
        <v>380</v>
      </c>
      <c r="DC40" s="52" t="s">
        <v>380</v>
      </c>
      <c r="DD40" s="52" t="s">
        <v>380</v>
      </c>
      <c r="DF40" s="174" t="str">
        <f>J40</f>
        <v>Corrupción</v>
      </c>
      <c r="DG40" s="330" t="str">
        <f>I40</f>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v>
      </c>
      <c r="DH40" s="330"/>
      <c r="DI40" s="330"/>
      <c r="DJ40" s="330"/>
      <c r="DK40" s="330"/>
      <c r="DL40" s="330"/>
      <c r="DM40" s="330"/>
      <c r="DN40" s="174" t="str">
        <f>AE40</f>
        <v>Extremo</v>
      </c>
      <c r="DO40" s="174" t="str">
        <f t="shared" si="4"/>
        <v>Extremo</v>
      </c>
      <c r="DQ40" s="170" t="e">
        <f>SUM(LEN(#REF!)-LEN(SUBSTITUTE(#REF!,"- Preventivo","")))/LEN("- Preventivo")</f>
        <v>#REF!</v>
      </c>
      <c r="DR40" s="170" t="e">
        <f>SUMIFS($DQ$12:$DQ$90,$A$12:$A$90,A40)</f>
        <v>#REF!</v>
      </c>
      <c r="DS40" s="170" t="e">
        <f>SUM(LEN(#REF!)-LEN(SUBSTITUTE(#REF!,"- Detectivo","")))/LEN("- Detectivo")</f>
        <v>#REF!</v>
      </c>
      <c r="DT40" s="170" t="e">
        <f>SUMIFS($DS$12:$DS$90,$A$12:$A$90,A40)</f>
        <v>#REF!</v>
      </c>
      <c r="DU40" s="170" t="e">
        <f>SUM(LEN(#REF!)-LEN(SUBSTITUTE(#REF!,"- Correctivo","")))/LEN("- Correctivo")</f>
        <v>#REF!</v>
      </c>
      <c r="DV40" s="170" t="e">
        <f>SUMIFS($DU$12:$DU$90,$A$12:$A$90,A40)</f>
        <v>#REF!</v>
      </c>
      <c r="DW40" s="170" t="e">
        <f t="shared" si="19"/>
        <v>#REF!</v>
      </c>
      <c r="DX40" s="170" t="e">
        <f>SUMIFS($DW$12:$DW$90,$A$12:$A$90,A40)</f>
        <v>#REF!</v>
      </c>
      <c r="DY40" s="170" t="e">
        <f>SUM(LEN(#REF!)-LEN(SUBSTITUTE(#REF!,"- Documentado","")))/LEN("- Documentado")</f>
        <v>#REF!</v>
      </c>
      <c r="DZ40" s="170" t="e">
        <f>SUM(LEN(#REF!)-LEN(SUBSTITUTE(#REF!,"- Documentado","")))/LEN("- Documentado")</f>
        <v>#REF!</v>
      </c>
      <c r="EA40" s="170" t="e">
        <f>SUMIFS($DY$12:$DY$90,$A$12:$A$90,A40)+SUMIFS($DZ$12:$DZ$90,$A$12:$A$90,A40)</f>
        <v>#REF!</v>
      </c>
      <c r="EB40" s="170" t="e">
        <f>SUM(LEN(#REF!)-LEN(SUBSTITUTE(#REF!,"- Continua","")))/LEN("- Continua")</f>
        <v>#REF!</v>
      </c>
      <c r="EC40" s="170" t="e">
        <f>SUM(LEN(#REF!)-LEN(SUBSTITUTE(#REF!,"- Continua","")))/LEN("- Continua")</f>
        <v>#REF!</v>
      </c>
      <c r="ED40" s="170" t="e">
        <f>SUMIFS($EB$12:$EB$90,$A$12:$A$90,A40)+SUMIFS($EC$12:$EC$90,$A$12:$A$90,A40)</f>
        <v>#REF!</v>
      </c>
      <c r="EE40" s="170" t="e">
        <f>SUM(LEN(#REF!)-LEN(SUBSTITUTE(#REF!,"- Con registro","")))/LEN("- Con registro")</f>
        <v>#REF!</v>
      </c>
      <c r="EF40" s="170" t="e">
        <f>SUM(LEN(#REF!)-LEN(SUBSTITUTE(#REF!,"- Con registro","")))/LEN("- Con registro")</f>
        <v>#REF!</v>
      </c>
      <c r="EG40" s="170" t="e">
        <f>SUMIFS($EE$12:$EE$90,$A$12:$A$90,A40)+SUMIFS($EF$12:$EF$90,$A$12:$A$90,A40)</f>
        <v>#REF!</v>
      </c>
      <c r="EH40" s="173" t="e">
        <f t="shared" si="20"/>
        <v>#REF!</v>
      </c>
      <c r="EI40" s="173" t="e">
        <f t="shared" si="21"/>
        <v>#REF!</v>
      </c>
      <c r="EJ40" s="204" t="e">
        <f t="shared" si="22"/>
        <v>#REF!</v>
      </c>
      <c r="EK40" s="332" t="e">
        <f t="shared" si="23"/>
        <v>#REF!</v>
      </c>
      <c r="EL40" s="332"/>
      <c r="EM40" s="332"/>
      <c r="EN40" s="332"/>
      <c r="EO40" s="332"/>
      <c r="EP40" s="332"/>
      <c r="EQ40" s="332"/>
      <c r="ER40" s="332"/>
      <c r="ES40" s="332"/>
      <c r="ET40" s="332"/>
      <c r="EV40" s="198">
        <f t="shared" si="24"/>
        <v>45652</v>
      </c>
      <c r="EW40" s="199" t="str">
        <f t="shared" si="25"/>
        <v>31 de enero de 2025</v>
      </c>
      <c r="EX40" s="170" t="str">
        <f t="shared" si="26"/>
        <v>Riesgos</v>
      </c>
      <c r="EY40" s="170" t="str">
        <f>IF(EX40="","",CONCATENATE("ID_",G40,": ",I40))</f>
        <v>ID_-: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v>
      </c>
      <c r="EZ40" s="170" t="str">
        <f>IF(EY40="","",CONCATENATE("Ajuste en ",VLOOKUP(EV40,AW40:CF40,(MATCH(EV40,AW40:CF40,10)+1))," en el Mapa de riesgos de ",A40))</f>
        <v>Ajuste en Identificación del riesgo
Análisis antes de controles
Establecimiento de controles
Evaluación de controles
Tratamiento del riesgo en el Mapa de riesgos de Gestión de Contratación</v>
      </c>
      <c r="FA40" s="170" t="str">
        <f>IF(EZ40="","",CONCATENATE("Solicitud de cambio realizada y aprobada por la ",L40," a través del Aplicativo DARUMA"))</f>
        <v>Solicitud de cambio realizada y aprobada por la Dirección de Contratación a través del Aplicativo DARUMA</v>
      </c>
    </row>
    <row r="41" spans="1:157" ht="399.95" customHeight="1" x14ac:dyDescent="0.2">
      <c r="A41" s="254" t="s">
        <v>205</v>
      </c>
      <c r="B41" s="255" t="s">
        <v>536</v>
      </c>
      <c r="C41" s="255" t="s">
        <v>537</v>
      </c>
      <c r="D41" s="254" t="s">
        <v>538</v>
      </c>
      <c r="E41" s="256" t="s">
        <v>495</v>
      </c>
      <c r="F41" s="255" t="s">
        <v>539</v>
      </c>
      <c r="G41" s="256" t="s">
        <v>362</v>
      </c>
      <c r="H41" s="256" t="s">
        <v>362</v>
      </c>
      <c r="I41" s="251" t="s">
        <v>1246</v>
      </c>
      <c r="J41" s="254" t="s">
        <v>36</v>
      </c>
      <c r="K41" s="256" t="s">
        <v>363</v>
      </c>
      <c r="L41" s="255" t="s">
        <v>209</v>
      </c>
      <c r="M41" s="257" t="s">
        <v>1247</v>
      </c>
      <c r="N41" s="255" t="s">
        <v>1248</v>
      </c>
      <c r="O41" s="255" t="s">
        <v>1249</v>
      </c>
      <c r="P41" s="255" t="s">
        <v>1196</v>
      </c>
      <c r="Q41" s="255" t="s">
        <v>365</v>
      </c>
      <c r="R41" s="255" t="s">
        <v>366</v>
      </c>
      <c r="S41" s="255" t="s">
        <v>367</v>
      </c>
      <c r="T41" s="255" t="s">
        <v>368</v>
      </c>
      <c r="U41" s="258" t="s">
        <v>123</v>
      </c>
      <c r="V41" s="259">
        <v>0.4</v>
      </c>
      <c r="W41" s="258" t="s">
        <v>145</v>
      </c>
      <c r="X41" s="258" t="s">
        <v>145</v>
      </c>
      <c r="Y41" s="258" t="s">
        <v>124</v>
      </c>
      <c r="Z41" s="258" t="s">
        <v>145</v>
      </c>
      <c r="AA41" s="258" t="s">
        <v>124</v>
      </c>
      <c r="AB41" s="258" t="s">
        <v>145</v>
      </c>
      <c r="AC41" s="258" t="s">
        <v>124</v>
      </c>
      <c r="AD41" s="259">
        <v>0.4</v>
      </c>
      <c r="AE41" s="67" t="s">
        <v>86</v>
      </c>
      <c r="AF41" s="255" t="s">
        <v>1250</v>
      </c>
      <c r="AG41" s="258" t="s">
        <v>144</v>
      </c>
      <c r="AH41" s="270">
        <v>0.16799999999999998</v>
      </c>
      <c r="AI41" s="258" t="s">
        <v>124</v>
      </c>
      <c r="AJ41" s="270">
        <v>0.22500000000000003</v>
      </c>
      <c r="AK41" s="67" t="s">
        <v>369</v>
      </c>
      <c r="AL41" s="255" t="s">
        <v>1251</v>
      </c>
      <c r="AM41" s="254" t="s">
        <v>371</v>
      </c>
      <c r="AN41" s="255" t="s">
        <v>372</v>
      </c>
      <c r="AO41" s="255" t="s">
        <v>372</v>
      </c>
      <c r="AP41" s="255" t="s">
        <v>372</v>
      </c>
      <c r="AQ41" s="255" t="s">
        <v>362</v>
      </c>
      <c r="AR41" s="255" t="s">
        <v>372</v>
      </c>
      <c r="AS41" s="255" t="s">
        <v>372</v>
      </c>
      <c r="AT41" s="255" t="s">
        <v>1252</v>
      </c>
      <c r="AU41" s="255" t="s">
        <v>541</v>
      </c>
      <c r="AV41" s="255" t="s">
        <v>1253</v>
      </c>
      <c r="AW41" s="183">
        <v>45645</v>
      </c>
      <c r="AX41" s="184" t="s">
        <v>725</v>
      </c>
      <c r="AY41" s="185" t="s">
        <v>1254</v>
      </c>
      <c r="AZ41" s="186"/>
      <c r="BA41" s="187"/>
      <c r="BB41" s="188"/>
      <c r="BC41" s="186"/>
      <c r="BD41" s="184"/>
      <c r="BE41" s="185"/>
      <c r="BF41" s="186"/>
      <c r="BG41" s="187"/>
      <c r="BH41" s="188"/>
      <c r="BI41" s="186"/>
      <c r="BJ41" s="184"/>
      <c r="BK41" s="185"/>
      <c r="BL41" s="186"/>
      <c r="BM41" s="187"/>
      <c r="BN41" s="188"/>
      <c r="BO41" s="186"/>
      <c r="BP41" s="184"/>
      <c r="BQ41" s="185"/>
      <c r="BR41" s="186"/>
      <c r="BS41" s="187"/>
      <c r="BT41" s="188"/>
      <c r="BU41" s="186"/>
      <c r="BV41" s="184"/>
      <c r="BW41" s="185"/>
      <c r="BX41" s="186"/>
      <c r="BY41" s="187"/>
      <c r="BZ41" s="188"/>
      <c r="CA41" s="186"/>
      <c r="CB41" s="184"/>
      <c r="CC41" s="185"/>
      <c r="CD41" s="186"/>
      <c r="CE41" s="187"/>
      <c r="CF41" s="189"/>
      <c r="CG41" s="2">
        <f>COUNTBLANK(A41:CF41)</f>
        <v>33</v>
      </c>
      <c r="CH41" s="52"/>
      <c r="CI41" s="52" t="s">
        <v>542</v>
      </c>
      <c r="CJ41" s="52" t="s">
        <v>543</v>
      </c>
      <c r="CK41" s="52" t="s">
        <v>376</v>
      </c>
      <c r="CL41" s="52" t="s">
        <v>377</v>
      </c>
      <c r="CM41" s="52" t="s">
        <v>377</v>
      </c>
      <c r="CN41" s="52" t="s">
        <v>378</v>
      </c>
      <c r="CO41" s="52" t="s">
        <v>377</v>
      </c>
      <c r="CP41" s="52" t="s">
        <v>380</v>
      </c>
      <c r="CQ41" s="52"/>
      <c r="CR41" s="52" t="s">
        <v>380</v>
      </c>
      <c r="CS41" s="52" t="s">
        <v>380</v>
      </c>
      <c r="CT41" s="52" t="s">
        <v>380</v>
      </c>
      <c r="CU41" s="52" t="s">
        <v>380</v>
      </c>
      <c r="CV41" s="52" t="s">
        <v>380</v>
      </c>
      <c r="CW41" s="52" t="s">
        <v>380</v>
      </c>
      <c r="CX41" s="52" t="s">
        <v>544</v>
      </c>
      <c r="CY41" s="52" t="s">
        <v>380</v>
      </c>
      <c r="CZ41" s="52" t="s">
        <v>380</v>
      </c>
      <c r="DA41" s="52" t="s">
        <v>380</v>
      </c>
      <c r="DB41" s="52" t="s">
        <v>380</v>
      </c>
      <c r="DC41" s="52" t="s">
        <v>380</v>
      </c>
      <c r="DD41" s="52" t="s">
        <v>380</v>
      </c>
      <c r="DF41" s="174" t="str">
        <f>J41</f>
        <v>Gestión de procesos</v>
      </c>
      <c r="DG41" s="330" t="str">
        <f>I41</f>
        <v>Posibilidad de afectación reputacional por sanción de un ente de control o regulador , debido a errores (fallas o deficiencias) en la generación de la cuenta mensual de almacén con destino a la Subdirección Financiera</v>
      </c>
      <c r="DH41" s="330"/>
      <c r="DI41" s="330"/>
      <c r="DJ41" s="330"/>
      <c r="DK41" s="330"/>
      <c r="DL41" s="330"/>
      <c r="DM41" s="330"/>
      <c r="DN41" s="174" t="str">
        <f>AE41</f>
        <v>Moderado</v>
      </c>
      <c r="DO41" s="174" t="str">
        <f t="shared" si="4"/>
        <v>Bajo</v>
      </c>
      <c r="DQ41" s="170" t="e">
        <f>SUM(LEN(#REF!)-LEN(SUBSTITUTE(#REF!,"- Preventivo","")))/LEN("- Preventivo")</f>
        <v>#REF!</v>
      </c>
      <c r="DR41" s="170" t="e">
        <f>SUMIFS($DQ$12:$DQ$90,$A$12:$A$90,A41)</f>
        <v>#REF!</v>
      </c>
      <c r="DS41" s="170" t="e">
        <f>SUM(LEN(#REF!)-LEN(SUBSTITUTE(#REF!,"- Detectivo","")))/LEN("- Detectivo")</f>
        <v>#REF!</v>
      </c>
      <c r="DT41" s="170" t="e">
        <f>SUMIFS($DS$12:$DS$90,$A$12:$A$90,A41)</f>
        <v>#REF!</v>
      </c>
      <c r="DU41" s="170" t="e">
        <f>SUM(LEN(#REF!)-LEN(SUBSTITUTE(#REF!,"- Correctivo","")))/LEN("- Correctivo")</f>
        <v>#REF!</v>
      </c>
      <c r="DV41" s="170" t="e">
        <f>SUMIFS($DU$12:$DU$90,$A$12:$A$90,A41)</f>
        <v>#REF!</v>
      </c>
      <c r="DW41" s="170" t="e">
        <f t="shared" si="19"/>
        <v>#REF!</v>
      </c>
      <c r="DX41" s="170" t="e">
        <f>SUMIFS($DW$12:$DW$90,$A$12:$A$90,A41)</f>
        <v>#REF!</v>
      </c>
      <c r="DY41" s="170" t="e">
        <f>SUM(LEN(#REF!)-LEN(SUBSTITUTE(#REF!,"- Documentado","")))/LEN("- Documentado")</f>
        <v>#REF!</v>
      </c>
      <c r="DZ41" s="170" t="e">
        <f>SUM(LEN(#REF!)-LEN(SUBSTITUTE(#REF!,"- Documentado","")))/LEN("- Documentado")</f>
        <v>#REF!</v>
      </c>
      <c r="EA41" s="170" t="e">
        <f>SUMIFS($DY$12:$DY$90,$A$12:$A$90,A41)+SUMIFS($DZ$12:$DZ$90,$A$12:$A$90,A41)</f>
        <v>#REF!</v>
      </c>
      <c r="EB41" s="170" t="e">
        <f>SUM(LEN(#REF!)-LEN(SUBSTITUTE(#REF!,"- Continua","")))/LEN("- Continua")</f>
        <v>#REF!</v>
      </c>
      <c r="EC41" s="170" t="e">
        <f>SUM(LEN(#REF!)-LEN(SUBSTITUTE(#REF!,"- Continua","")))/LEN("- Continua")</f>
        <v>#REF!</v>
      </c>
      <c r="ED41" s="170" t="e">
        <f>SUMIFS($EB$12:$EB$90,$A$12:$A$90,A41)+SUMIFS($EC$12:$EC$90,$A$12:$A$90,A41)</f>
        <v>#REF!</v>
      </c>
      <c r="EE41" s="170" t="e">
        <f>SUM(LEN(#REF!)-LEN(SUBSTITUTE(#REF!,"- Con registro","")))/LEN("- Con registro")</f>
        <v>#REF!</v>
      </c>
      <c r="EF41" s="170" t="e">
        <f>SUM(LEN(#REF!)-LEN(SUBSTITUTE(#REF!,"- Con registro","")))/LEN("- Con registro")</f>
        <v>#REF!</v>
      </c>
      <c r="EG41" s="170" t="e">
        <f>SUMIFS($EE$12:$EE$90,$A$12:$A$90,A41)+SUMIFS($EF$12:$EF$90,$A$12:$A$90,A41)</f>
        <v>#REF!</v>
      </c>
      <c r="EH41" s="173" t="e">
        <f t="shared" si="20"/>
        <v>#REF!</v>
      </c>
      <c r="EI41" s="173" t="e">
        <f t="shared" si="21"/>
        <v>#REF!</v>
      </c>
      <c r="EJ41" s="204" t="e">
        <f t="shared" si="22"/>
        <v>#REF!</v>
      </c>
      <c r="EK41" s="332" t="e">
        <f t="shared" si="23"/>
        <v>#REF!</v>
      </c>
      <c r="EL41" s="332"/>
      <c r="EM41" s="332"/>
      <c r="EN41" s="332"/>
      <c r="EO41" s="332"/>
      <c r="EP41" s="332"/>
      <c r="EQ41" s="332"/>
      <c r="ER41" s="332"/>
      <c r="ES41" s="332"/>
      <c r="ET41" s="332"/>
      <c r="EV41" s="198">
        <f t="shared" si="24"/>
        <v>45645</v>
      </c>
      <c r="EW41" s="199" t="str">
        <f t="shared" si="25"/>
        <v>31 de enero de 2025</v>
      </c>
      <c r="EX41" s="170" t="str">
        <f t="shared" si="26"/>
        <v>Riesgos</v>
      </c>
      <c r="EY41" s="170" t="str">
        <f>IF(EX41="","",CONCATENATE("ID_",G41,": ",I41))</f>
        <v>ID_-: Posibilidad de afectación reputacional por sanción de un ente de control o regulador , debido a errores (fallas o deficiencias) en la generación de la cuenta mensual de almacén con destino a la Subdirección Financiera</v>
      </c>
      <c r="EZ41" s="170" t="str">
        <f>IF(EY41="","",CONCATENATE("Ajuste en ",VLOOKUP(EV41,AW41:CF41,(MATCH(EV41,AW41:CF41,10)+1))," en el Mapa de riesgos de ",A41))</f>
        <v>Ajuste en Identificación del riesgo
Análisis antes de controles
Establecimiento de controles
Evaluación de controles
 en el Mapa de riesgos de Gestión de Recursos Físicos</v>
      </c>
      <c r="FA41" s="170" t="str">
        <f>IF(EZ41="","",CONCATENATE("Solicitud de cambio realizada y aprobada por la ",L41," a través del Aplicativo DARUMA"))</f>
        <v>Solicitud de cambio realizada y aprobada por la Subdirección de Servicios Administrativos a través del Aplicativo DARUMA</v>
      </c>
    </row>
    <row r="42" spans="1:157" ht="396" customHeight="1" x14ac:dyDescent="0.2">
      <c r="A42" s="247" t="s">
        <v>205</v>
      </c>
      <c r="B42" s="247" t="s">
        <v>536</v>
      </c>
      <c r="C42" s="248" t="s">
        <v>537</v>
      </c>
      <c r="D42" s="247" t="s">
        <v>538</v>
      </c>
      <c r="E42" s="249" t="s">
        <v>495</v>
      </c>
      <c r="F42" s="250" t="s">
        <v>545</v>
      </c>
      <c r="G42" s="247" t="s">
        <v>362</v>
      </c>
      <c r="H42" s="248" t="s">
        <v>362</v>
      </c>
      <c r="I42" s="251" t="s">
        <v>1255</v>
      </c>
      <c r="J42" s="247" t="s">
        <v>64</v>
      </c>
      <c r="K42" s="247" t="s">
        <v>427</v>
      </c>
      <c r="L42" s="247" t="s">
        <v>209</v>
      </c>
      <c r="M42" s="248" t="s">
        <v>1256</v>
      </c>
      <c r="N42" s="248" t="s">
        <v>1257</v>
      </c>
      <c r="O42" s="248" t="s">
        <v>1258</v>
      </c>
      <c r="P42" s="248" t="s">
        <v>1196</v>
      </c>
      <c r="Q42" s="248" t="s">
        <v>365</v>
      </c>
      <c r="R42" s="248" t="s">
        <v>366</v>
      </c>
      <c r="S42" s="248" t="s">
        <v>367</v>
      </c>
      <c r="T42" s="248" t="s">
        <v>368</v>
      </c>
      <c r="U42" s="252" t="s">
        <v>144</v>
      </c>
      <c r="V42" s="253">
        <v>0.2</v>
      </c>
      <c r="W42" s="252" t="s">
        <v>145</v>
      </c>
      <c r="X42" s="252" t="s">
        <v>145</v>
      </c>
      <c r="Y42" s="252" t="s">
        <v>124</v>
      </c>
      <c r="Z42" s="252" t="s">
        <v>145</v>
      </c>
      <c r="AA42" s="252" t="s">
        <v>124</v>
      </c>
      <c r="AB42" s="252" t="s">
        <v>145</v>
      </c>
      <c r="AC42" s="252" t="s">
        <v>79</v>
      </c>
      <c r="AD42" s="253">
        <v>0.8</v>
      </c>
      <c r="AE42" s="217" t="s">
        <v>383</v>
      </c>
      <c r="AF42" s="248" t="s">
        <v>1259</v>
      </c>
      <c r="AG42" s="252" t="s">
        <v>144</v>
      </c>
      <c r="AH42" s="269">
        <v>0.14000000000000001</v>
      </c>
      <c r="AI42" s="252" t="s">
        <v>79</v>
      </c>
      <c r="AJ42" s="269">
        <v>0.8</v>
      </c>
      <c r="AK42" s="217" t="s">
        <v>383</v>
      </c>
      <c r="AL42" s="248" t="s">
        <v>1260</v>
      </c>
      <c r="AM42" s="247" t="s">
        <v>386</v>
      </c>
      <c r="AN42" s="260" t="s">
        <v>1261</v>
      </c>
      <c r="AO42" s="260" t="s">
        <v>1262</v>
      </c>
      <c r="AP42" s="275" t="s">
        <v>1263</v>
      </c>
      <c r="AQ42" s="273" t="s">
        <v>362</v>
      </c>
      <c r="AR42" s="260" t="s">
        <v>1264</v>
      </c>
      <c r="AS42" s="260" t="s">
        <v>1265</v>
      </c>
      <c r="AT42" s="255" t="s">
        <v>1266</v>
      </c>
      <c r="AU42" s="255" t="s">
        <v>1267</v>
      </c>
      <c r="AV42" s="255" t="s">
        <v>1268</v>
      </c>
      <c r="AW42" s="183">
        <v>45645</v>
      </c>
      <c r="AX42" s="184" t="s">
        <v>482</v>
      </c>
      <c r="AY42" s="185" t="s">
        <v>1269</v>
      </c>
      <c r="AZ42" s="219"/>
      <c r="BA42" s="187"/>
      <c r="BB42" s="188"/>
      <c r="BC42" s="186"/>
      <c r="BD42" s="184"/>
      <c r="BE42" s="185"/>
      <c r="BF42" s="186"/>
      <c r="BG42" s="187"/>
      <c r="BH42" s="188"/>
      <c r="BI42" s="186"/>
      <c r="BJ42" s="184"/>
      <c r="BK42" s="185"/>
      <c r="BL42" s="186"/>
      <c r="BM42" s="187"/>
      <c r="BN42" s="188"/>
      <c r="BO42" s="186"/>
      <c r="BP42" s="184"/>
      <c r="BQ42" s="185"/>
      <c r="BR42" s="186"/>
      <c r="BS42" s="187"/>
      <c r="BT42" s="188"/>
      <c r="BU42" s="186"/>
      <c r="BV42" s="184"/>
      <c r="BW42" s="185"/>
      <c r="BX42" s="186"/>
      <c r="BY42" s="187"/>
      <c r="BZ42" s="188"/>
      <c r="CA42" s="186"/>
      <c r="CB42" s="184"/>
      <c r="CC42" s="185"/>
      <c r="CD42" s="186"/>
      <c r="CE42" s="187"/>
      <c r="CF42" s="189"/>
      <c r="CG42" s="2">
        <f>COUNTBLANK(A42:CF42)</f>
        <v>33</v>
      </c>
      <c r="CH42" s="52"/>
      <c r="CI42" s="52" t="s">
        <v>542</v>
      </c>
      <c r="CJ42" s="52" t="s">
        <v>543</v>
      </c>
      <c r="CK42" s="52" t="s">
        <v>376</v>
      </c>
      <c r="CL42" s="52" t="s">
        <v>377</v>
      </c>
      <c r="CM42" s="52" t="s">
        <v>377</v>
      </c>
      <c r="CN42" s="52" t="s">
        <v>378</v>
      </c>
      <c r="CO42" s="52" t="s">
        <v>377</v>
      </c>
      <c r="CP42" s="52" t="s">
        <v>380</v>
      </c>
      <c r="CQ42" s="52"/>
      <c r="CR42" s="52" t="s">
        <v>380</v>
      </c>
      <c r="CS42" s="52" t="s">
        <v>387</v>
      </c>
      <c r="CT42" s="52" t="s">
        <v>380</v>
      </c>
      <c r="CU42" s="52" t="s">
        <v>380</v>
      </c>
      <c r="CV42" s="52" t="s">
        <v>380</v>
      </c>
      <c r="CW42" s="52" t="s">
        <v>380</v>
      </c>
      <c r="CX42" s="52" t="s">
        <v>546</v>
      </c>
      <c r="CY42" s="52" t="s">
        <v>380</v>
      </c>
      <c r="CZ42" s="52" t="s">
        <v>380</v>
      </c>
      <c r="DA42" s="52" t="s">
        <v>380</v>
      </c>
      <c r="DB42" s="52" t="s">
        <v>380</v>
      </c>
      <c r="DC42" s="52" t="s">
        <v>380</v>
      </c>
      <c r="DD42" s="52" t="s">
        <v>380</v>
      </c>
      <c r="DF42" s="174" t="str">
        <f>J42</f>
        <v>Corrupción</v>
      </c>
      <c r="DG42" s="330" t="str">
        <f>I42</f>
        <v>Posibilidad de afectación económica (o presupuestal) por desvío de recursos físicos y económicos debido a bajas de bienes intencionalmente mal tramitadas, con el fin de obtener beneficios a nombre propio o de un tercero.</v>
      </c>
      <c r="DH42" s="330"/>
      <c r="DI42" s="330"/>
      <c r="DJ42" s="330"/>
      <c r="DK42" s="330"/>
      <c r="DL42" s="330"/>
      <c r="DM42" s="330"/>
      <c r="DN42" s="174" t="str">
        <f>AE42</f>
        <v>Alto</v>
      </c>
      <c r="DO42" s="174" t="str">
        <f t="shared" si="4"/>
        <v>Alto</v>
      </c>
      <c r="DQ42" s="170" t="e">
        <f>SUM(LEN(#REF!)-LEN(SUBSTITUTE(#REF!,"- Preventivo","")))/LEN("- Preventivo")</f>
        <v>#REF!</v>
      </c>
      <c r="DR42" s="170" t="e">
        <f>SUMIFS($DQ$12:$DQ$90,$A$12:$A$90,A42)</f>
        <v>#REF!</v>
      </c>
      <c r="DS42" s="170" t="e">
        <f>SUM(LEN(#REF!)-LEN(SUBSTITUTE(#REF!,"- Detectivo","")))/LEN("- Detectivo")</f>
        <v>#REF!</v>
      </c>
      <c r="DT42" s="170" t="e">
        <f>SUMIFS($DS$12:$DS$90,$A$12:$A$90,A42)</f>
        <v>#REF!</v>
      </c>
      <c r="DU42" s="170" t="e">
        <f>SUM(LEN(#REF!)-LEN(SUBSTITUTE(#REF!,"- Correctivo","")))/LEN("- Correctivo")</f>
        <v>#REF!</v>
      </c>
      <c r="DV42" s="170" t="e">
        <f>SUMIFS($DU$12:$DU$90,$A$12:$A$90,A42)</f>
        <v>#REF!</v>
      </c>
      <c r="DW42" s="170" t="e">
        <f t="shared" si="19"/>
        <v>#REF!</v>
      </c>
      <c r="DX42" s="170" t="e">
        <f>SUMIFS($DW$12:$DW$90,$A$12:$A$90,A42)</f>
        <v>#REF!</v>
      </c>
      <c r="DY42" s="170" t="e">
        <f>SUM(LEN(#REF!)-LEN(SUBSTITUTE(#REF!,"- Documentado","")))/LEN("- Documentado")</f>
        <v>#REF!</v>
      </c>
      <c r="DZ42" s="170" t="e">
        <f>SUM(LEN(#REF!)-LEN(SUBSTITUTE(#REF!,"- Documentado","")))/LEN("- Documentado")</f>
        <v>#REF!</v>
      </c>
      <c r="EA42" s="170" t="e">
        <f>SUMIFS($DY$12:$DY$90,$A$12:$A$90,A42)+SUMIFS($DZ$12:$DZ$90,$A$12:$A$90,A42)</f>
        <v>#REF!</v>
      </c>
      <c r="EB42" s="170" t="e">
        <f>SUM(LEN(#REF!)-LEN(SUBSTITUTE(#REF!,"- Continua","")))/LEN("- Continua")</f>
        <v>#REF!</v>
      </c>
      <c r="EC42" s="170" t="e">
        <f>SUM(LEN(#REF!)-LEN(SUBSTITUTE(#REF!,"- Continua","")))/LEN("- Continua")</f>
        <v>#REF!</v>
      </c>
      <c r="ED42" s="170" t="e">
        <f>SUMIFS($EB$12:$EB$90,$A$12:$A$90,A42)+SUMIFS($EC$12:$EC$90,$A$12:$A$90,A42)</f>
        <v>#REF!</v>
      </c>
      <c r="EE42" s="170" t="e">
        <f>SUM(LEN(#REF!)-LEN(SUBSTITUTE(#REF!,"- Con registro","")))/LEN("- Con registro")</f>
        <v>#REF!</v>
      </c>
      <c r="EF42" s="170" t="e">
        <f>SUM(LEN(#REF!)-LEN(SUBSTITUTE(#REF!,"- Con registro","")))/LEN("- Con registro")</f>
        <v>#REF!</v>
      </c>
      <c r="EG42" s="170" t="e">
        <f>SUMIFS($EE$12:$EE$90,$A$12:$A$90,A42)+SUMIFS($EF$12:$EF$90,$A$12:$A$90,A42)</f>
        <v>#REF!</v>
      </c>
      <c r="EH42" s="173" t="e">
        <f t="shared" si="20"/>
        <v>#REF!</v>
      </c>
      <c r="EI42" s="173" t="e">
        <f t="shared" si="21"/>
        <v>#REF!</v>
      </c>
      <c r="EJ42" s="204" t="e">
        <f t="shared" si="22"/>
        <v>#REF!</v>
      </c>
      <c r="EK42" s="332" t="e">
        <f t="shared" si="23"/>
        <v>#REF!</v>
      </c>
      <c r="EL42" s="332"/>
      <c r="EM42" s="332"/>
      <c r="EN42" s="332"/>
      <c r="EO42" s="332"/>
      <c r="EP42" s="332"/>
      <c r="EQ42" s="332"/>
      <c r="ER42" s="332"/>
      <c r="ES42" s="332"/>
      <c r="ET42" s="332"/>
      <c r="EV42" s="198">
        <f t="shared" si="24"/>
        <v>45645</v>
      </c>
      <c r="EW42" s="199" t="str">
        <f t="shared" si="25"/>
        <v>31 de enero de 2025</v>
      </c>
      <c r="EX42" s="170" t="str">
        <f t="shared" si="26"/>
        <v>Riesgos</v>
      </c>
      <c r="EY42" s="170" t="str">
        <f>IF(EX42="","",CONCATENATE("ID_",G42,": ",I42))</f>
        <v>ID_-: Posibilidad de afectación económica (o presupuestal) por desvío de recursos físicos y económicos debido a bajas de bienes intencionalmente mal tramitadas, con el fin de obtener beneficios a nombre propio o de un tercero.</v>
      </c>
      <c r="EZ42" s="170" t="str">
        <f>IF(EY42="","",CONCATENATE("Ajuste en ",VLOOKUP(EV42,AW42:CF42,(MATCH(EV42,AW42:CF42,10)+1))," en el Mapa de riesgos de ",A42))</f>
        <v>Ajuste en Identificación del riesgo
Análisis antes de controles
Establecimiento de controles
Evaluación de controles
Tratamiento del riesgo en el Mapa de riesgos de Gestión de Recursos Físicos</v>
      </c>
      <c r="FA42" s="170" t="str">
        <f>IF(EZ42="","",CONCATENATE("Solicitud de cambio realizada y aprobada por la ",L42," a través del Aplicativo DARUMA"))</f>
        <v>Solicitud de cambio realizada y aprobada por la Subdirección de Servicios Administrativos a través del Aplicativo DARUMA</v>
      </c>
    </row>
    <row r="43" spans="1:157" ht="399.95" customHeight="1" x14ac:dyDescent="0.2">
      <c r="A43" s="247" t="s">
        <v>205</v>
      </c>
      <c r="B43" s="247" t="s">
        <v>536</v>
      </c>
      <c r="C43" s="248" t="s">
        <v>537</v>
      </c>
      <c r="D43" s="247" t="s">
        <v>538</v>
      </c>
      <c r="E43" s="249" t="s">
        <v>495</v>
      </c>
      <c r="F43" s="250" t="s">
        <v>547</v>
      </c>
      <c r="G43" s="247" t="s">
        <v>362</v>
      </c>
      <c r="H43" s="248" t="s">
        <v>362</v>
      </c>
      <c r="I43" s="251" t="s">
        <v>1270</v>
      </c>
      <c r="J43" s="247" t="s">
        <v>1215</v>
      </c>
      <c r="K43" s="247" t="s">
        <v>760</v>
      </c>
      <c r="L43" s="247" t="s">
        <v>209</v>
      </c>
      <c r="M43" s="248" t="s">
        <v>1271</v>
      </c>
      <c r="N43" s="248" t="s">
        <v>1272</v>
      </c>
      <c r="O43" s="248" t="s">
        <v>1273</v>
      </c>
      <c r="P43" s="248" t="s">
        <v>1196</v>
      </c>
      <c r="Q43" s="248" t="s">
        <v>365</v>
      </c>
      <c r="R43" s="248" t="s">
        <v>366</v>
      </c>
      <c r="S43" s="248" t="s">
        <v>367</v>
      </c>
      <c r="T43" s="248" t="s">
        <v>368</v>
      </c>
      <c r="U43" s="252" t="s">
        <v>123</v>
      </c>
      <c r="V43" s="253">
        <v>0.4</v>
      </c>
      <c r="W43" s="252" t="s">
        <v>145</v>
      </c>
      <c r="X43" s="252" t="s">
        <v>145</v>
      </c>
      <c r="Y43" s="252" t="s">
        <v>124</v>
      </c>
      <c r="Z43" s="252" t="s">
        <v>145</v>
      </c>
      <c r="AA43" s="252" t="s">
        <v>145</v>
      </c>
      <c r="AB43" s="252" t="s">
        <v>145</v>
      </c>
      <c r="AC43" s="252" t="s">
        <v>124</v>
      </c>
      <c r="AD43" s="253">
        <v>0.4</v>
      </c>
      <c r="AE43" s="213" t="s">
        <v>86</v>
      </c>
      <c r="AF43" s="248" t="s">
        <v>1274</v>
      </c>
      <c r="AG43" s="252" t="s">
        <v>144</v>
      </c>
      <c r="AH43" s="269">
        <v>0.10079999999999999</v>
      </c>
      <c r="AI43" s="252" t="s">
        <v>124</v>
      </c>
      <c r="AJ43" s="269">
        <v>0.22500000000000003</v>
      </c>
      <c r="AK43" s="214" t="s">
        <v>369</v>
      </c>
      <c r="AL43" s="248" t="s">
        <v>1275</v>
      </c>
      <c r="AM43" s="247" t="s">
        <v>386</v>
      </c>
      <c r="AN43" s="260" t="s">
        <v>1276</v>
      </c>
      <c r="AO43" s="260" t="s">
        <v>1277</v>
      </c>
      <c r="AP43" s="273" t="s">
        <v>1278</v>
      </c>
      <c r="AQ43" s="273" t="s">
        <v>362</v>
      </c>
      <c r="AR43" s="260" t="s">
        <v>1165</v>
      </c>
      <c r="AS43" s="260" t="s">
        <v>933</v>
      </c>
      <c r="AT43" s="255" t="s">
        <v>1279</v>
      </c>
      <c r="AU43" s="255" t="s">
        <v>548</v>
      </c>
      <c r="AV43" s="255" t="s">
        <v>1280</v>
      </c>
      <c r="AW43" s="183">
        <v>45645</v>
      </c>
      <c r="AX43" s="184" t="s">
        <v>1309</v>
      </c>
      <c r="AY43" s="185" t="s">
        <v>1281</v>
      </c>
      <c r="AZ43" s="219"/>
      <c r="BA43" s="187"/>
      <c r="BB43" s="188"/>
      <c r="BC43" s="186"/>
      <c r="BD43" s="184"/>
      <c r="BE43" s="185"/>
      <c r="BF43" s="186"/>
      <c r="BG43" s="187"/>
      <c r="BH43" s="188"/>
      <c r="BI43" s="186"/>
      <c r="BJ43" s="184"/>
      <c r="BK43" s="185"/>
      <c r="BL43" s="186"/>
      <c r="BM43" s="187"/>
      <c r="BN43" s="188"/>
      <c r="BO43" s="186"/>
      <c r="BP43" s="184"/>
      <c r="BQ43" s="185"/>
      <c r="BR43" s="186"/>
      <c r="BS43" s="187"/>
      <c r="BT43" s="188"/>
      <c r="BU43" s="186"/>
      <c r="BV43" s="184"/>
      <c r="BW43" s="185"/>
      <c r="BX43" s="186"/>
      <c r="BY43" s="187"/>
      <c r="BZ43" s="188"/>
      <c r="CA43" s="186"/>
      <c r="CB43" s="184"/>
      <c r="CC43" s="185"/>
      <c r="CD43" s="186"/>
      <c r="CE43" s="187"/>
      <c r="CF43" s="189"/>
      <c r="CG43" s="2">
        <f>COUNTBLANK(A43:CF43)</f>
        <v>33</v>
      </c>
      <c r="CH43" s="52"/>
      <c r="CI43" s="52" t="s">
        <v>542</v>
      </c>
      <c r="CJ43" s="52" t="s">
        <v>543</v>
      </c>
      <c r="CK43" s="52" t="s">
        <v>376</v>
      </c>
      <c r="CL43" s="52" t="s">
        <v>377</v>
      </c>
      <c r="CM43" s="52" t="s">
        <v>377</v>
      </c>
      <c r="CN43" s="52" t="s">
        <v>378</v>
      </c>
      <c r="CO43" s="52" t="s">
        <v>377</v>
      </c>
      <c r="CP43" s="52" t="s">
        <v>380</v>
      </c>
      <c r="CQ43" s="52"/>
      <c r="CR43" s="52" t="s">
        <v>380</v>
      </c>
      <c r="CS43" s="52" t="s">
        <v>387</v>
      </c>
      <c r="CT43" s="52" t="s">
        <v>380</v>
      </c>
      <c r="CU43" s="52" t="s">
        <v>380</v>
      </c>
      <c r="CV43" s="52" t="s">
        <v>380</v>
      </c>
      <c r="CW43" s="52" t="s">
        <v>380</v>
      </c>
      <c r="CX43" s="52" t="s">
        <v>546</v>
      </c>
      <c r="CY43" s="52" t="s">
        <v>380</v>
      </c>
      <c r="CZ43" s="52" t="s">
        <v>380</v>
      </c>
      <c r="DA43" s="52" t="s">
        <v>380</v>
      </c>
      <c r="DB43" s="52" t="s">
        <v>380</v>
      </c>
      <c r="DC43" s="52" t="s">
        <v>380</v>
      </c>
      <c r="DD43" s="52" t="s">
        <v>380</v>
      </c>
      <c r="DF43" s="174" t="str">
        <f>J43</f>
        <v>Fiscales</v>
      </c>
      <c r="DG43" s="330" t="str">
        <f>I43</f>
        <v xml:space="preserve">Posibilidad de Efecto dañoso sobre bienes públicos por Pérdida, extravío, hurto, robo o declaratoria de bienes faltantes pertenecientes a la Entidad, a causa de la omisión de controles para verificar la existencia física de los bienes. </v>
      </c>
      <c r="DH43" s="330"/>
      <c r="DI43" s="330"/>
      <c r="DJ43" s="330"/>
      <c r="DK43" s="330"/>
      <c r="DL43" s="330"/>
      <c r="DM43" s="330"/>
      <c r="DN43" s="174" t="str">
        <f>AE43</f>
        <v>Moderado</v>
      </c>
      <c r="DO43" s="174" t="str">
        <f t="shared" si="4"/>
        <v>Bajo</v>
      </c>
      <c r="DQ43" s="170" t="e">
        <f>SUM(LEN(#REF!)-LEN(SUBSTITUTE(#REF!,"- Preventivo","")))/LEN("- Preventivo")</f>
        <v>#REF!</v>
      </c>
      <c r="DR43" s="170" t="e">
        <f>SUMIFS($DQ$12:$DQ$90,$A$12:$A$90,A43)</f>
        <v>#REF!</v>
      </c>
      <c r="DS43" s="170" t="e">
        <f>SUM(LEN(#REF!)-LEN(SUBSTITUTE(#REF!,"- Detectivo","")))/LEN("- Detectivo")</f>
        <v>#REF!</v>
      </c>
      <c r="DT43" s="170" t="e">
        <f>SUMIFS($DS$12:$DS$90,$A$12:$A$90,A43)</f>
        <v>#REF!</v>
      </c>
      <c r="DU43" s="170" t="e">
        <f>SUM(LEN(#REF!)-LEN(SUBSTITUTE(#REF!,"- Correctivo","")))/LEN("- Correctivo")</f>
        <v>#REF!</v>
      </c>
      <c r="DV43" s="170" t="e">
        <f>SUMIFS($DU$12:$DU$90,$A$12:$A$90,A43)</f>
        <v>#REF!</v>
      </c>
      <c r="DW43" s="170" t="e">
        <f t="shared" si="19"/>
        <v>#REF!</v>
      </c>
      <c r="DX43" s="170" t="e">
        <f>SUMIFS($DW$12:$DW$90,$A$12:$A$90,A43)</f>
        <v>#REF!</v>
      </c>
      <c r="DY43" s="170" t="e">
        <f>SUM(LEN(#REF!)-LEN(SUBSTITUTE(#REF!,"- Documentado","")))/LEN("- Documentado")</f>
        <v>#REF!</v>
      </c>
      <c r="DZ43" s="170" t="e">
        <f>SUM(LEN(#REF!)-LEN(SUBSTITUTE(#REF!,"- Documentado","")))/LEN("- Documentado")</f>
        <v>#REF!</v>
      </c>
      <c r="EA43" s="170" t="e">
        <f>SUMIFS($DY$12:$DY$90,$A$12:$A$90,A43)+SUMIFS($DZ$12:$DZ$90,$A$12:$A$90,A43)</f>
        <v>#REF!</v>
      </c>
      <c r="EB43" s="170" t="e">
        <f>SUM(LEN(#REF!)-LEN(SUBSTITUTE(#REF!,"- Continua","")))/LEN("- Continua")</f>
        <v>#REF!</v>
      </c>
      <c r="EC43" s="170" t="e">
        <f>SUM(LEN(#REF!)-LEN(SUBSTITUTE(#REF!,"- Continua","")))/LEN("- Continua")</f>
        <v>#REF!</v>
      </c>
      <c r="ED43" s="170" t="e">
        <f>SUMIFS($EB$12:$EB$90,$A$12:$A$90,A43)+SUMIFS($EC$12:$EC$90,$A$12:$A$90,A43)</f>
        <v>#REF!</v>
      </c>
      <c r="EE43" s="170" t="e">
        <f>SUM(LEN(#REF!)-LEN(SUBSTITUTE(#REF!,"- Con registro","")))/LEN("- Con registro")</f>
        <v>#REF!</v>
      </c>
      <c r="EF43" s="170" t="e">
        <f>SUM(LEN(#REF!)-LEN(SUBSTITUTE(#REF!,"- Con registro","")))/LEN("- Con registro")</f>
        <v>#REF!</v>
      </c>
      <c r="EG43" s="170" t="e">
        <f>SUMIFS($EE$12:$EE$90,$A$12:$A$90,A43)+SUMIFS($EF$12:$EF$90,$A$12:$A$90,A43)</f>
        <v>#REF!</v>
      </c>
      <c r="EH43" s="173" t="e">
        <f t="shared" si="20"/>
        <v>#REF!</v>
      </c>
      <c r="EI43" s="173" t="e">
        <f t="shared" si="21"/>
        <v>#REF!</v>
      </c>
      <c r="EJ43" s="204" t="e">
        <f t="shared" si="22"/>
        <v>#REF!</v>
      </c>
      <c r="EK43" s="332" t="e">
        <f t="shared" si="23"/>
        <v>#REF!</v>
      </c>
      <c r="EL43" s="332"/>
      <c r="EM43" s="332"/>
      <c r="EN43" s="332"/>
      <c r="EO43" s="332"/>
      <c r="EP43" s="332"/>
      <c r="EQ43" s="332"/>
      <c r="ER43" s="332"/>
      <c r="ES43" s="332"/>
      <c r="ET43" s="332"/>
      <c r="EV43" s="198">
        <f t="shared" si="24"/>
        <v>45645</v>
      </c>
      <c r="EW43" s="199" t="str">
        <f t="shared" si="25"/>
        <v>31 de enero de 2025</v>
      </c>
      <c r="EX43" s="170" t="str">
        <f t="shared" si="26"/>
        <v>Riesgos</v>
      </c>
      <c r="EY43" s="170" t="str">
        <f>IF(EX43="","",CONCATENATE("ID_",G43,": ",I43))</f>
        <v xml:space="preserve">ID_-: Posibilidad de Efecto dañoso sobre bienes públicos por Pérdida, extravío, hurto, robo o declaratoria de bienes faltantes pertenecientes a la Entidad, a causa de la omisión de controles para verificar la existencia física de los bienes. </v>
      </c>
      <c r="EZ43" s="170" t="str">
        <f>IF(EY43="","",CONCATENATE("Ajuste en ",VLOOKUP(EV43,AW43:CF43,(MATCH(EV43,AW43:CF43,10)+1))," en el Mapa de riesgos de ",A43))</f>
        <v>Ajuste en 
Identificación del riesgo
 en el Mapa de riesgos de Gestión de Recursos Físicos</v>
      </c>
      <c r="FA43" s="170" t="str">
        <f>IF(EZ43="","",CONCATENATE("Solicitud de cambio realizada y aprobada por la ",L43," a través del Aplicativo DARUMA"))</f>
        <v>Solicitud de cambio realizada y aprobada por la Subdirección de Servicios Administrativos a través del Aplicativo DARUMA</v>
      </c>
    </row>
    <row r="44" spans="1:157" ht="399.95" customHeight="1" x14ac:dyDescent="0.2">
      <c r="A44" s="247" t="s">
        <v>205</v>
      </c>
      <c r="B44" s="247" t="s">
        <v>536</v>
      </c>
      <c r="C44" s="248" t="s">
        <v>537</v>
      </c>
      <c r="D44" s="247" t="s">
        <v>538</v>
      </c>
      <c r="E44" s="249" t="s">
        <v>495</v>
      </c>
      <c r="F44" s="250" t="s">
        <v>1282</v>
      </c>
      <c r="G44" s="247" t="s">
        <v>362</v>
      </c>
      <c r="H44" s="248" t="s">
        <v>362</v>
      </c>
      <c r="I44" s="251" t="s">
        <v>549</v>
      </c>
      <c r="J44" s="247" t="s">
        <v>36</v>
      </c>
      <c r="K44" s="247" t="s">
        <v>363</v>
      </c>
      <c r="L44" s="247" t="s">
        <v>209</v>
      </c>
      <c r="M44" s="248" t="s">
        <v>1283</v>
      </c>
      <c r="N44" s="248" t="s">
        <v>550</v>
      </c>
      <c r="O44" s="248" t="s">
        <v>551</v>
      </c>
      <c r="P44" s="248" t="s">
        <v>1196</v>
      </c>
      <c r="Q44" s="248" t="s">
        <v>365</v>
      </c>
      <c r="R44" s="248" t="s">
        <v>366</v>
      </c>
      <c r="S44" s="248" t="s">
        <v>367</v>
      </c>
      <c r="T44" s="248" t="s">
        <v>368</v>
      </c>
      <c r="U44" s="252" t="s">
        <v>78</v>
      </c>
      <c r="V44" s="253">
        <v>0.8</v>
      </c>
      <c r="W44" s="252" t="s">
        <v>124</v>
      </c>
      <c r="X44" s="252" t="s">
        <v>79</v>
      </c>
      <c r="Y44" s="252" t="s">
        <v>124</v>
      </c>
      <c r="Z44" s="252" t="s">
        <v>103</v>
      </c>
      <c r="AA44" s="252" t="s">
        <v>103</v>
      </c>
      <c r="AB44" s="252" t="s">
        <v>124</v>
      </c>
      <c r="AC44" s="252" t="s">
        <v>79</v>
      </c>
      <c r="AD44" s="253">
        <v>0.8</v>
      </c>
      <c r="AE44" s="215" t="s">
        <v>383</v>
      </c>
      <c r="AF44" s="248" t="s">
        <v>1284</v>
      </c>
      <c r="AG44" s="252" t="s">
        <v>144</v>
      </c>
      <c r="AH44" s="269">
        <v>6.9148799999999996E-2</v>
      </c>
      <c r="AI44" s="252" t="s">
        <v>103</v>
      </c>
      <c r="AJ44" s="269">
        <v>0.45000000000000007</v>
      </c>
      <c r="AK44" s="213" t="s">
        <v>86</v>
      </c>
      <c r="AL44" s="248" t="s">
        <v>1285</v>
      </c>
      <c r="AM44" s="247" t="s">
        <v>386</v>
      </c>
      <c r="AN44" s="248" t="s">
        <v>1286</v>
      </c>
      <c r="AO44" s="248" t="s">
        <v>1287</v>
      </c>
      <c r="AP44" s="248" t="s">
        <v>1288</v>
      </c>
      <c r="AQ44" s="248" t="s">
        <v>362</v>
      </c>
      <c r="AR44" s="248" t="s">
        <v>1264</v>
      </c>
      <c r="AS44" s="248" t="s">
        <v>909</v>
      </c>
      <c r="AT44" s="248" t="s">
        <v>1289</v>
      </c>
      <c r="AU44" s="248" t="s">
        <v>1290</v>
      </c>
      <c r="AV44" s="272" t="s">
        <v>1291</v>
      </c>
      <c r="AW44" s="183">
        <v>45645</v>
      </c>
      <c r="AX44" s="184" t="s">
        <v>482</v>
      </c>
      <c r="AY44" s="185" t="s">
        <v>1292</v>
      </c>
      <c r="AZ44" s="186"/>
      <c r="BA44" s="187"/>
      <c r="BB44" s="187"/>
      <c r="BC44" s="186"/>
      <c r="BD44" s="184"/>
      <c r="BE44" s="185"/>
      <c r="BF44" s="186"/>
      <c r="BG44" s="187"/>
      <c r="BH44" s="188"/>
      <c r="BI44" s="186"/>
      <c r="BJ44" s="184"/>
      <c r="BK44" s="185"/>
      <c r="BL44" s="186"/>
      <c r="BM44" s="187"/>
      <c r="BN44" s="188"/>
      <c r="BO44" s="186"/>
      <c r="BP44" s="184"/>
      <c r="BQ44" s="185"/>
      <c r="BR44" s="186"/>
      <c r="BS44" s="187"/>
      <c r="BT44" s="188"/>
      <c r="BU44" s="186"/>
      <c r="BV44" s="184"/>
      <c r="BW44" s="185"/>
      <c r="BX44" s="186"/>
      <c r="BY44" s="187"/>
      <c r="BZ44" s="188"/>
      <c r="CA44" s="186"/>
      <c r="CB44" s="184"/>
      <c r="CC44" s="185"/>
      <c r="CD44" s="186"/>
      <c r="CE44" s="187"/>
      <c r="CF44" s="189"/>
      <c r="CG44" s="2">
        <f>COUNTBLANK(A44:CF44)</f>
        <v>33</v>
      </c>
      <c r="CH44" s="52" t="s">
        <v>552</v>
      </c>
      <c r="CI44" s="52" t="s">
        <v>553</v>
      </c>
      <c r="CJ44" s="52" t="s">
        <v>543</v>
      </c>
      <c r="CK44" s="52" t="s">
        <v>376</v>
      </c>
      <c r="CL44" s="52" t="s">
        <v>377</v>
      </c>
      <c r="CM44" s="52" t="s">
        <v>377</v>
      </c>
      <c r="CN44" s="52" t="s">
        <v>378</v>
      </c>
      <c r="CO44" s="52" t="s">
        <v>377</v>
      </c>
      <c r="CP44" s="52" t="s">
        <v>380</v>
      </c>
      <c r="CQ44" s="52"/>
      <c r="CR44" s="52" t="s">
        <v>380</v>
      </c>
      <c r="CS44" s="52" t="s">
        <v>380</v>
      </c>
      <c r="CT44" s="52" t="s">
        <v>380</v>
      </c>
      <c r="CU44" s="52" t="s">
        <v>380</v>
      </c>
      <c r="CV44" s="52" t="s">
        <v>380</v>
      </c>
      <c r="CW44" s="52" t="s">
        <v>380</v>
      </c>
      <c r="CX44" s="52" t="s">
        <v>546</v>
      </c>
      <c r="CY44" s="52" t="s">
        <v>380</v>
      </c>
      <c r="CZ44" s="52" t="s">
        <v>380</v>
      </c>
      <c r="DA44" s="52" t="s">
        <v>380</v>
      </c>
      <c r="DB44" s="52" t="s">
        <v>380</v>
      </c>
      <c r="DC44" s="52" t="s">
        <v>380</v>
      </c>
      <c r="DD44" s="52" t="s">
        <v>380</v>
      </c>
      <c r="DF44" s="174" t="str">
        <f>J44</f>
        <v>Gestión de procesos</v>
      </c>
      <c r="DG44" s="330" t="str">
        <f>I44</f>
        <v>Posibilidad de afectación reputacional por ausencia o retrasos  en los mantenimientos de las edificaciones, maquinaria y equipos de la Entidad, debido a decisiones erróneas o no acertadas en la priorización para su intervención</v>
      </c>
      <c r="DH44" s="330"/>
      <c r="DI44" s="330"/>
      <c r="DJ44" s="330"/>
      <c r="DK44" s="330"/>
      <c r="DL44" s="330"/>
      <c r="DM44" s="330"/>
      <c r="DN44" s="174" t="str">
        <f>AE44</f>
        <v>Alto</v>
      </c>
      <c r="DO44" s="174" t="str">
        <f t="shared" si="4"/>
        <v>Moderado</v>
      </c>
      <c r="DQ44" s="170" t="e">
        <f>SUM(LEN(#REF!)-LEN(SUBSTITUTE(#REF!,"- Preventivo","")))/LEN("- Preventivo")</f>
        <v>#REF!</v>
      </c>
      <c r="DR44" s="170" t="e">
        <f>SUMIFS($DQ$12:$DQ$90,$A$12:$A$90,A44)</f>
        <v>#REF!</v>
      </c>
      <c r="DS44" s="170" t="e">
        <f>SUM(LEN(#REF!)-LEN(SUBSTITUTE(#REF!,"- Detectivo","")))/LEN("- Detectivo")</f>
        <v>#REF!</v>
      </c>
      <c r="DT44" s="170" t="e">
        <f>SUMIFS($DS$12:$DS$90,$A$12:$A$90,A44)</f>
        <v>#REF!</v>
      </c>
      <c r="DU44" s="170" t="e">
        <f>SUM(LEN(#REF!)-LEN(SUBSTITUTE(#REF!,"- Correctivo","")))/LEN("- Correctivo")</f>
        <v>#REF!</v>
      </c>
      <c r="DV44" s="170" t="e">
        <f>SUMIFS($DU$12:$DU$90,$A$12:$A$90,A44)</f>
        <v>#REF!</v>
      </c>
      <c r="DW44" s="170" t="e">
        <f t="shared" si="19"/>
        <v>#REF!</v>
      </c>
      <c r="DX44" s="170" t="e">
        <f>SUMIFS($DW$12:$DW$90,$A$12:$A$90,A44)</f>
        <v>#REF!</v>
      </c>
      <c r="DY44" s="170" t="e">
        <f>SUM(LEN(#REF!)-LEN(SUBSTITUTE(#REF!,"- Documentado","")))/LEN("- Documentado")</f>
        <v>#REF!</v>
      </c>
      <c r="DZ44" s="170" t="e">
        <f>SUM(LEN(#REF!)-LEN(SUBSTITUTE(#REF!,"- Documentado","")))/LEN("- Documentado")</f>
        <v>#REF!</v>
      </c>
      <c r="EA44" s="170" t="e">
        <f>SUMIFS($DY$12:$DY$90,$A$12:$A$90,A44)+SUMIFS($DZ$12:$DZ$90,$A$12:$A$90,A44)</f>
        <v>#REF!</v>
      </c>
      <c r="EB44" s="170" t="e">
        <f>SUM(LEN(#REF!)-LEN(SUBSTITUTE(#REF!,"- Continua","")))/LEN("- Continua")</f>
        <v>#REF!</v>
      </c>
      <c r="EC44" s="170" t="e">
        <f>SUM(LEN(#REF!)-LEN(SUBSTITUTE(#REF!,"- Continua","")))/LEN("- Continua")</f>
        <v>#REF!</v>
      </c>
      <c r="ED44" s="170" t="e">
        <f>SUMIFS($EB$12:$EB$90,$A$12:$A$90,A44)+SUMIFS($EC$12:$EC$90,$A$12:$A$90,A44)</f>
        <v>#REF!</v>
      </c>
      <c r="EE44" s="170" t="e">
        <f>SUM(LEN(#REF!)-LEN(SUBSTITUTE(#REF!,"- Con registro","")))/LEN("- Con registro")</f>
        <v>#REF!</v>
      </c>
      <c r="EF44" s="170" t="e">
        <f>SUM(LEN(#REF!)-LEN(SUBSTITUTE(#REF!,"- Con registro","")))/LEN("- Con registro")</f>
        <v>#REF!</v>
      </c>
      <c r="EG44" s="170" t="e">
        <f>SUMIFS($EE$12:$EE$90,$A$12:$A$90,A44)+SUMIFS($EF$12:$EF$90,$A$12:$A$90,A44)</f>
        <v>#REF!</v>
      </c>
      <c r="EH44" s="173" t="e">
        <f t="shared" si="20"/>
        <v>#REF!</v>
      </c>
      <c r="EI44" s="173" t="e">
        <f t="shared" si="21"/>
        <v>#REF!</v>
      </c>
      <c r="EJ44" s="204" t="e">
        <f t="shared" si="22"/>
        <v>#REF!</v>
      </c>
      <c r="EK44" s="332" t="e">
        <f t="shared" si="23"/>
        <v>#REF!</v>
      </c>
      <c r="EL44" s="332"/>
      <c r="EM44" s="332"/>
      <c r="EN44" s="332"/>
      <c r="EO44" s="332"/>
      <c r="EP44" s="332"/>
      <c r="EQ44" s="332"/>
      <c r="ER44" s="332"/>
      <c r="ES44" s="332"/>
      <c r="ET44" s="332"/>
      <c r="EV44" s="198">
        <f t="shared" si="24"/>
        <v>45645</v>
      </c>
      <c r="EW44" s="199" t="str">
        <f t="shared" si="25"/>
        <v>31 de enero de 2025</v>
      </c>
      <c r="EX44" s="170" t="str">
        <f t="shared" si="26"/>
        <v>Riesgos</v>
      </c>
      <c r="EY44" s="170" t="str">
        <f>IF(EX44="","",CONCATENATE("ID_",G44,": ",I44))</f>
        <v>ID_-: Posibilidad de afectación reputacional por ausencia o retrasos  en los mantenimientos de las edificaciones, maquinaria y equipos de la Entidad, debido a decisiones erróneas o no acertadas en la priorización para su intervención</v>
      </c>
      <c r="EZ44" s="170" t="str">
        <f>IF(EY44="","",CONCATENATE("Ajuste en ",VLOOKUP(EV44,AW44:CF44,(MATCH(EV44,AW44:CF44,10)+1))," en el Mapa de riesgos de ",A44))</f>
        <v>Ajuste en Identificación del riesgo
Análisis antes de controles
Establecimiento de controles
Evaluación de controles
Tratamiento del riesgo en el Mapa de riesgos de Gestión de Recursos Físicos</v>
      </c>
      <c r="FA44" s="170" t="str">
        <f>IF(EZ44="","",CONCATENATE("Solicitud de cambio realizada y aprobada por la ",L44," a través del Aplicativo DARUMA"))</f>
        <v>Solicitud de cambio realizada y aprobada por la Subdirección de Servicios Administrativos a través del Aplicativo DARUMA</v>
      </c>
    </row>
    <row r="45" spans="1:157" ht="399.95" customHeight="1" x14ac:dyDescent="0.2">
      <c r="A45" s="247" t="s">
        <v>205</v>
      </c>
      <c r="B45" s="247" t="s">
        <v>536</v>
      </c>
      <c r="C45" s="248" t="s">
        <v>537</v>
      </c>
      <c r="D45" s="247" t="s">
        <v>538</v>
      </c>
      <c r="E45" s="247" t="s">
        <v>495</v>
      </c>
      <c r="F45" s="263" t="s">
        <v>898</v>
      </c>
      <c r="G45" s="264" t="s">
        <v>362</v>
      </c>
      <c r="H45" s="264" t="s">
        <v>362</v>
      </c>
      <c r="I45" s="251" t="s">
        <v>1293</v>
      </c>
      <c r="J45" s="247" t="s">
        <v>36</v>
      </c>
      <c r="K45" s="247" t="s">
        <v>363</v>
      </c>
      <c r="L45" s="247" t="s">
        <v>481</v>
      </c>
      <c r="M45" s="248" t="s">
        <v>1294</v>
      </c>
      <c r="N45" s="248" t="s">
        <v>1295</v>
      </c>
      <c r="O45" s="248" t="s">
        <v>1296</v>
      </c>
      <c r="P45" s="248" t="s">
        <v>1196</v>
      </c>
      <c r="Q45" s="248" t="s">
        <v>365</v>
      </c>
      <c r="R45" s="248" t="s">
        <v>366</v>
      </c>
      <c r="S45" s="248" t="s">
        <v>389</v>
      </c>
      <c r="T45" s="248" t="s">
        <v>901</v>
      </c>
      <c r="U45" s="252" t="s">
        <v>78</v>
      </c>
      <c r="V45" s="253">
        <v>0.8</v>
      </c>
      <c r="W45" s="252" t="s">
        <v>145</v>
      </c>
      <c r="X45" s="252" t="s">
        <v>124</v>
      </c>
      <c r="Y45" s="252" t="s">
        <v>124</v>
      </c>
      <c r="Z45" s="252" t="s">
        <v>103</v>
      </c>
      <c r="AA45" s="252" t="s">
        <v>145</v>
      </c>
      <c r="AB45" s="252" t="s">
        <v>145</v>
      </c>
      <c r="AC45" s="252" t="s">
        <v>103</v>
      </c>
      <c r="AD45" s="253">
        <v>0.6</v>
      </c>
      <c r="AE45" s="217" t="s">
        <v>383</v>
      </c>
      <c r="AF45" s="248" t="s">
        <v>899</v>
      </c>
      <c r="AG45" s="252" t="s">
        <v>123</v>
      </c>
      <c r="AH45" s="269">
        <v>0.33600000000000002</v>
      </c>
      <c r="AI45" s="252" t="s">
        <v>124</v>
      </c>
      <c r="AJ45" s="269">
        <v>0.33749999999999997</v>
      </c>
      <c r="AK45" s="213" t="s">
        <v>86</v>
      </c>
      <c r="AL45" s="248" t="s">
        <v>900</v>
      </c>
      <c r="AM45" s="247" t="s">
        <v>386</v>
      </c>
      <c r="AN45" s="248" t="s">
        <v>1297</v>
      </c>
      <c r="AO45" s="248" t="s">
        <v>1298</v>
      </c>
      <c r="AP45" s="248" t="s">
        <v>1299</v>
      </c>
      <c r="AQ45" s="248" t="s">
        <v>362</v>
      </c>
      <c r="AR45" s="248" t="s">
        <v>1264</v>
      </c>
      <c r="AS45" s="248" t="s">
        <v>933</v>
      </c>
      <c r="AT45" s="248" t="s">
        <v>1300</v>
      </c>
      <c r="AU45" s="248" t="s">
        <v>1301</v>
      </c>
      <c r="AV45" s="272" t="s">
        <v>1302</v>
      </c>
      <c r="AW45" s="237">
        <v>45645</v>
      </c>
      <c r="AX45" s="184" t="s">
        <v>482</v>
      </c>
      <c r="AY45" s="185" t="s">
        <v>1269</v>
      </c>
      <c r="AZ45" s="186"/>
      <c r="BA45" s="187"/>
      <c r="BB45" s="188"/>
      <c r="BC45" s="186"/>
      <c r="BD45" s="184"/>
      <c r="BE45" s="185"/>
      <c r="BF45" s="186"/>
      <c r="BG45" s="187"/>
      <c r="BH45" s="188"/>
      <c r="BI45" s="186"/>
      <c r="BJ45" s="184"/>
      <c r="BK45" s="185"/>
      <c r="BL45" s="186"/>
      <c r="BM45" s="187"/>
      <c r="BN45" s="188"/>
      <c r="BO45" s="186"/>
      <c r="BP45" s="184"/>
      <c r="BQ45" s="185"/>
      <c r="BR45" s="186"/>
      <c r="BS45" s="187"/>
      <c r="BT45" s="188"/>
      <c r="BU45" s="186"/>
      <c r="BV45" s="184"/>
      <c r="BW45" s="185"/>
      <c r="BX45" s="186"/>
      <c r="BY45" s="187"/>
      <c r="BZ45" s="188"/>
      <c r="CA45" s="186"/>
      <c r="CB45" s="184"/>
      <c r="CC45" s="185"/>
      <c r="CD45" s="186"/>
      <c r="CE45" s="187"/>
      <c r="CF45" s="189"/>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F45" s="174"/>
      <c r="DG45" s="174"/>
      <c r="DH45" s="174"/>
      <c r="DI45" s="174"/>
      <c r="DJ45" s="174"/>
      <c r="DK45" s="174"/>
      <c r="DL45" s="174"/>
      <c r="DM45" s="174"/>
      <c r="DN45" s="174"/>
      <c r="DO45" s="174"/>
      <c r="DQ45" s="170"/>
      <c r="DR45" s="170"/>
      <c r="DS45" s="170"/>
      <c r="DT45" s="170"/>
      <c r="DU45" s="170"/>
      <c r="DV45" s="170"/>
      <c r="DW45" s="170"/>
      <c r="DX45" s="170"/>
      <c r="DY45" s="170"/>
      <c r="DZ45" s="170"/>
      <c r="EA45" s="170"/>
      <c r="EB45" s="170"/>
      <c r="EC45" s="170"/>
      <c r="ED45" s="170"/>
      <c r="EE45" s="170"/>
      <c r="EF45" s="170"/>
      <c r="EG45" s="170"/>
      <c r="EH45" s="173"/>
      <c r="EI45" s="173"/>
      <c r="EJ45" s="204"/>
      <c r="EK45" s="37"/>
      <c r="EL45" s="37"/>
      <c r="EM45" s="37"/>
      <c r="EN45" s="37"/>
      <c r="EO45" s="37"/>
      <c r="EP45" s="37"/>
      <c r="EQ45" s="37"/>
      <c r="ER45" s="37"/>
      <c r="ES45" s="37"/>
      <c r="ET45" s="37"/>
      <c r="EV45" s="198"/>
      <c r="EW45" s="199"/>
      <c r="EX45" s="170"/>
      <c r="EY45" s="170"/>
      <c r="EZ45" s="170"/>
      <c r="FA45" s="170"/>
    </row>
    <row r="46" spans="1:157" ht="399.95" customHeight="1" x14ac:dyDescent="0.2">
      <c r="A46" s="247" t="s">
        <v>205</v>
      </c>
      <c r="B46" s="247" t="s">
        <v>536</v>
      </c>
      <c r="C46" s="248" t="s">
        <v>537</v>
      </c>
      <c r="D46" s="247" t="s">
        <v>538</v>
      </c>
      <c r="E46" s="249" t="s">
        <v>495</v>
      </c>
      <c r="F46" s="250" t="s">
        <v>1303</v>
      </c>
      <c r="G46" s="247" t="s">
        <v>362</v>
      </c>
      <c r="H46" s="248" t="s">
        <v>362</v>
      </c>
      <c r="I46" s="251" t="s">
        <v>905</v>
      </c>
      <c r="J46" s="247" t="s">
        <v>36</v>
      </c>
      <c r="K46" s="247" t="s">
        <v>363</v>
      </c>
      <c r="L46" s="247" t="s">
        <v>1040</v>
      </c>
      <c r="M46" s="248" t="s">
        <v>554</v>
      </c>
      <c r="N46" s="248" t="s">
        <v>555</v>
      </c>
      <c r="O46" s="248" t="s">
        <v>556</v>
      </c>
      <c r="P46" s="248" t="s">
        <v>1068</v>
      </c>
      <c r="Q46" s="248" t="s">
        <v>365</v>
      </c>
      <c r="R46" s="248" t="s">
        <v>366</v>
      </c>
      <c r="S46" s="248" t="s">
        <v>557</v>
      </c>
      <c r="T46" s="248" t="s">
        <v>1044</v>
      </c>
      <c r="U46" s="252" t="s">
        <v>144</v>
      </c>
      <c r="V46" s="253">
        <v>0.2</v>
      </c>
      <c r="W46" s="252" t="s">
        <v>145</v>
      </c>
      <c r="X46" s="252" t="s">
        <v>124</v>
      </c>
      <c r="Y46" s="252" t="s">
        <v>145</v>
      </c>
      <c r="Z46" s="252" t="s">
        <v>145</v>
      </c>
      <c r="AA46" s="252" t="s">
        <v>145</v>
      </c>
      <c r="AB46" s="252" t="s">
        <v>145</v>
      </c>
      <c r="AC46" s="252" t="s">
        <v>124</v>
      </c>
      <c r="AD46" s="253">
        <v>0.4</v>
      </c>
      <c r="AE46" s="214" t="s">
        <v>369</v>
      </c>
      <c r="AF46" s="248" t="s">
        <v>906</v>
      </c>
      <c r="AG46" s="252" t="s">
        <v>144</v>
      </c>
      <c r="AH46" s="269">
        <v>0.12</v>
      </c>
      <c r="AI46" s="252" t="s">
        <v>124</v>
      </c>
      <c r="AJ46" s="269">
        <v>0.30000000000000004</v>
      </c>
      <c r="AK46" s="214" t="s">
        <v>369</v>
      </c>
      <c r="AL46" s="248" t="s">
        <v>1304</v>
      </c>
      <c r="AM46" s="247" t="s">
        <v>371</v>
      </c>
      <c r="AN46" s="248" t="s">
        <v>372</v>
      </c>
      <c r="AO46" s="248" t="s">
        <v>372</v>
      </c>
      <c r="AP46" s="248" t="s">
        <v>372</v>
      </c>
      <c r="AQ46" s="248" t="s">
        <v>362</v>
      </c>
      <c r="AR46" s="248" t="s">
        <v>372</v>
      </c>
      <c r="AS46" s="248" t="s">
        <v>372</v>
      </c>
      <c r="AT46" s="248" t="s">
        <v>1305</v>
      </c>
      <c r="AU46" s="248" t="s">
        <v>1306</v>
      </c>
      <c r="AV46" s="272" t="s">
        <v>1307</v>
      </c>
      <c r="AW46" s="211">
        <v>45645</v>
      </c>
      <c r="AX46" s="184" t="s">
        <v>482</v>
      </c>
      <c r="AY46" s="212" t="s">
        <v>1308</v>
      </c>
      <c r="AZ46" s="186"/>
      <c r="BA46" s="187"/>
      <c r="BB46" s="188"/>
      <c r="BC46" s="186"/>
      <c r="BD46" s="184"/>
      <c r="BE46" s="185"/>
      <c r="BF46" s="186"/>
      <c r="BG46" s="187"/>
      <c r="BH46" s="188"/>
      <c r="BI46" s="186"/>
      <c r="BJ46" s="184"/>
      <c r="BK46" s="185"/>
      <c r="BL46" s="186"/>
      <c r="BM46" s="187"/>
      <c r="BN46" s="188"/>
      <c r="BO46" s="186"/>
      <c r="BP46" s="184"/>
      <c r="BQ46" s="185"/>
      <c r="BR46" s="186"/>
      <c r="BS46" s="187"/>
      <c r="BT46" s="188"/>
      <c r="BU46" s="186"/>
      <c r="BV46" s="184"/>
      <c r="BW46" s="185"/>
      <c r="BX46" s="186"/>
      <c r="BY46" s="187"/>
      <c r="BZ46" s="188"/>
      <c r="CA46" s="186"/>
      <c r="CB46" s="184"/>
      <c r="CC46" s="185"/>
      <c r="CD46" s="186"/>
      <c r="CE46" s="187"/>
      <c r="CF46" s="189"/>
      <c r="CG46" s="2">
        <f t="shared" ref="CG46:CG52" si="41">COUNTBLANK(A46:CF46)</f>
        <v>33</v>
      </c>
      <c r="CH46" s="52"/>
      <c r="CI46" s="52" t="s">
        <v>542</v>
      </c>
      <c r="CJ46" s="52" t="s">
        <v>543</v>
      </c>
      <c r="CK46" s="52" t="s">
        <v>376</v>
      </c>
      <c r="CL46" s="52" t="s">
        <v>377</v>
      </c>
      <c r="CM46" s="52" t="s">
        <v>377</v>
      </c>
      <c r="CN46" s="52" t="s">
        <v>378</v>
      </c>
      <c r="CO46" s="52" t="s">
        <v>377</v>
      </c>
      <c r="CP46" s="52" t="s">
        <v>380</v>
      </c>
      <c r="CQ46" s="52"/>
      <c r="CR46" s="52" t="s">
        <v>380</v>
      </c>
      <c r="CS46" s="52" t="s">
        <v>380</v>
      </c>
      <c r="CT46" s="52" t="s">
        <v>380</v>
      </c>
      <c r="CU46" s="52" t="s">
        <v>380</v>
      </c>
      <c r="CV46" s="52" t="s">
        <v>380</v>
      </c>
      <c r="CW46" s="52" t="s">
        <v>380</v>
      </c>
      <c r="CX46" s="52" t="s">
        <v>558</v>
      </c>
      <c r="CY46" s="52" t="s">
        <v>380</v>
      </c>
      <c r="CZ46" s="52" t="s">
        <v>380</v>
      </c>
      <c r="DA46" s="52" t="s">
        <v>380</v>
      </c>
      <c r="DB46" s="52" t="s">
        <v>380</v>
      </c>
      <c r="DC46" s="52" t="s">
        <v>380</v>
      </c>
      <c r="DD46" s="52" t="s">
        <v>380</v>
      </c>
      <c r="DF46" s="174" t="str">
        <f t="shared" ref="DF46:DF52" si="42">J46</f>
        <v>Gestión de procesos</v>
      </c>
      <c r="DG46" s="330" t="str">
        <f t="shared" ref="DG46:DG52" si="43">I46</f>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v>
      </c>
      <c r="DH46" s="330"/>
      <c r="DI46" s="330"/>
      <c r="DJ46" s="330"/>
      <c r="DK46" s="330"/>
      <c r="DL46" s="330"/>
      <c r="DM46" s="330"/>
      <c r="DN46" s="174" t="str">
        <f t="shared" ref="DN46:DN52" si="44">AE46</f>
        <v>Bajo</v>
      </c>
      <c r="DO46" s="174" t="str">
        <f t="shared" si="4"/>
        <v>Bajo</v>
      </c>
      <c r="DQ46" s="170" t="e">
        <f>SUM(LEN(#REF!)-LEN(SUBSTITUTE(#REF!,"- Preventivo","")))/LEN("- Preventivo")</f>
        <v>#REF!</v>
      </c>
      <c r="DR46" s="170" t="e">
        <f t="shared" ref="DR46:DR52" si="45">SUMIFS($DQ$12:$DQ$90,$A$12:$A$90,A46)</f>
        <v>#REF!</v>
      </c>
      <c r="DS46" s="170" t="e">
        <f>SUM(LEN(#REF!)-LEN(SUBSTITUTE(#REF!,"- Detectivo","")))/LEN("- Detectivo")</f>
        <v>#REF!</v>
      </c>
      <c r="DT46" s="170" t="e">
        <f t="shared" ref="DT46:DT52" si="46">SUMIFS($DS$12:$DS$90,$A$12:$A$90,A46)</f>
        <v>#REF!</v>
      </c>
      <c r="DU46" s="170" t="e">
        <f>SUM(LEN(#REF!)-LEN(SUBSTITUTE(#REF!,"- Correctivo","")))/LEN("- Correctivo")</f>
        <v>#REF!</v>
      </c>
      <c r="DV46" s="170" t="e">
        <f t="shared" ref="DV46:DV52" si="47">SUMIFS($DU$12:$DU$90,$A$12:$A$90,A46)</f>
        <v>#REF!</v>
      </c>
      <c r="DW46" s="170" t="e">
        <f t="shared" si="19"/>
        <v>#REF!</v>
      </c>
      <c r="DX46" s="170" t="e">
        <f t="shared" ref="DX46:DX52" si="48">SUMIFS($DW$12:$DW$90,$A$12:$A$90,A46)</f>
        <v>#REF!</v>
      </c>
      <c r="DY46" s="170" t="e">
        <f>SUM(LEN(#REF!)-LEN(SUBSTITUTE(#REF!,"- Documentado","")))/LEN("- Documentado")</f>
        <v>#REF!</v>
      </c>
      <c r="DZ46" s="170" t="e">
        <f>SUM(LEN(#REF!)-LEN(SUBSTITUTE(#REF!,"- Documentado","")))/LEN("- Documentado")</f>
        <v>#REF!</v>
      </c>
      <c r="EA46" s="170" t="e">
        <f t="shared" ref="EA46:EA52" si="49">SUMIFS($DY$12:$DY$90,$A$12:$A$90,A46)+SUMIFS($DZ$12:$DZ$90,$A$12:$A$90,A46)</f>
        <v>#REF!</v>
      </c>
      <c r="EB46" s="170" t="e">
        <f>SUM(LEN(#REF!)-LEN(SUBSTITUTE(#REF!,"- Continua","")))/LEN("- Continua")</f>
        <v>#REF!</v>
      </c>
      <c r="EC46" s="170" t="e">
        <f>SUM(LEN(#REF!)-LEN(SUBSTITUTE(#REF!,"- Continua","")))/LEN("- Continua")</f>
        <v>#REF!</v>
      </c>
      <c r="ED46" s="170" t="e">
        <f t="shared" ref="ED46:ED52" si="50">SUMIFS($EB$12:$EB$90,$A$12:$A$90,A46)+SUMIFS($EC$12:$EC$90,$A$12:$A$90,A46)</f>
        <v>#REF!</v>
      </c>
      <c r="EE46" s="170" t="e">
        <f>SUM(LEN(#REF!)-LEN(SUBSTITUTE(#REF!,"- Con registro","")))/LEN("- Con registro")</f>
        <v>#REF!</v>
      </c>
      <c r="EF46" s="170" t="e">
        <f>SUM(LEN(#REF!)-LEN(SUBSTITUTE(#REF!,"- Con registro","")))/LEN("- Con registro")</f>
        <v>#REF!</v>
      </c>
      <c r="EG46" s="170" t="e">
        <f t="shared" ref="EG46:EG52" si="51">SUMIFS($EE$12:$EE$90,$A$12:$A$90,A46)+SUMIFS($EF$12:$EF$90,$A$12:$A$90,A46)</f>
        <v>#REF!</v>
      </c>
      <c r="EH46" s="173" t="e">
        <f t="shared" si="20"/>
        <v>#REF!</v>
      </c>
      <c r="EI46" s="173" t="e">
        <f t="shared" si="21"/>
        <v>#REF!</v>
      </c>
      <c r="EJ46" s="204" t="e">
        <f t="shared" si="22"/>
        <v>#REF!</v>
      </c>
      <c r="EK46" s="332" t="e">
        <f t="shared" si="23"/>
        <v>#REF!</v>
      </c>
      <c r="EL46" s="332"/>
      <c r="EM46" s="332"/>
      <c r="EN46" s="332"/>
      <c r="EO46" s="332"/>
      <c r="EP46" s="332"/>
      <c r="EQ46" s="332"/>
      <c r="ER46" s="332"/>
      <c r="ES46" s="332"/>
      <c r="ET46" s="332"/>
      <c r="EV46" s="198">
        <f t="shared" si="24"/>
        <v>45645</v>
      </c>
      <c r="EW46" s="199" t="str">
        <f t="shared" si="25"/>
        <v>31 de enero de 2025</v>
      </c>
      <c r="EX46" s="170" t="str">
        <f t="shared" si="26"/>
        <v>Riesgos</v>
      </c>
      <c r="EY46" s="170" t="str">
        <f t="shared" ref="EY46:EY52" si="52">IF(EX46="","",CONCATENATE("ID_",G46,": ",I46))</f>
        <v>ID_-: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v>
      </c>
      <c r="EZ46" s="170" t="str">
        <f t="shared" ref="EZ46:EZ52" si="53">IF(EY46="","",CONCATENATE("Ajuste en ",VLOOKUP(EV46,AW46:CF46,(MATCH(EV46,AW46:CF46,10)+1))," en el Mapa de riesgos de ",A46))</f>
        <v>Ajuste en Identificación del riesgo
Análisis antes de controles
Establecimiento de controles
Evaluación de controles
Tratamiento del riesgo en el Mapa de riesgos de Gestión de Recursos Físicos</v>
      </c>
      <c r="FA46" s="170" t="str">
        <f t="shared" ref="FA46:FA52" si="54">IF(EZ46="","",CONCATENATE("Solicitud de cambio realizada y aprobada por la ",L46," a través del Aplicativo DARUMA"))</f>
        <v>Solicitud de cambio realizada y aprobada por la Oficina de Tecnologias de la información y las comunicaciones a través del Aplicativo DARUMA</v>
      </c>
    </row>
    <row r="47" spans="1:157" ht="399.95" customHeight="1" x14ac:dyDescent="0.2">
      <c r="A47" s="254" t="s">
        <v>559</v>
      </c>
      <c r="B47" s="255" t="s">
        <v>560</v>
      </c>
      <c r="C47" s="255" t="s">
        <v>561</v>
      </c>
      <c r="D47" s="254" t="s">
        <v>538</v>
      </c>
      <c r="E47" s="256" t="s">
        <v>495</v>
      </c>
      <c r="F47" s="255" t="s">
        <v>562</v>
      </c>
      <c r="G47" s="256" t="s">
        <v>362</v>
      </c>
      <c r="H47" s="256" t="s">
        <v>362</v>
      </c>
      <c r="I47" s="251" t="s">
        <v>563</v>
      </c>
      <c r="J47" s="254" t="s">
        <v>64</v>
      </c>
      <c r="K47" s="256" t="s">
        <v>427</v>
      </c>
      <c r="L47" s="255" t="s">
        <v>209</v>
      </c>
      <c r="M47" s="257" t="s">
        <v>1339</v>
      </c>
      <c r="N47" s="255" t="s">
        <v>1340</v>
      </c>
      <c r="O47" s="255" t="s">
        <v>1341</v>
      </c>
      <c r="P47" s="255" t="s">
        <v>1196</v>
      </c>
      <c r="Q47" s="255" t="s">
        <v>365</v>
      </c>
      <c r="R47" s="255" t="s">
        <v>366</v>
      </c>
      <c r="S47" s="255" t="s">
        <v>367</v>
      </c>
      <c r="T47" s="255" t="s">
        <v>368</v>
      </c>
      <c r="U47" s="258" t="s">
        <v>144</v>
      </c>
      <c r="V47" s="259">
        <v>0.2</v>
      </c>
      <c r="W47" s="258" t="s">
        <v>145</v>
      </c>
      <c r="X47" s="258" t="s">
        <v>124</v>
      </c>
      <c r="Y47" s="258" t="s">
        <v>124</v>
      </c>
      <c r="Z47" s="258" t="s">
        <v>103</v>
      </c>
      <c r="AA47" s="258" t="s">
        <v>145</v>
      </c>
      <c r="AB47" s="258" t="s">
        <v>145</v>
      </c>
      <c r="AC47" s="258" t="s">
        <v>79</v>
      </c>
      <c r="AD47" s="259">
        <v>0.8</v>
      </c>
      <c r="AE47" s="67" t="s">
        <v>383</v>
      </c>
      <c r="AF47" s="255" t="s">
        <v>564</v>
      </c>
      <c r="AG47" s="258" t="s">
        <v>144</v>
      </c>
      <c r="AH47" s="270">
        <v>2.4695999999999999E-2</v>
      </c>
      <c r="AI47" s="258" t="s">
        <v>79</v>
      </c>
      <c r="AJ47" s="270">
        <v>0.8</v>
      </c>
      <c r="AK47" s="67" t="s">
        <v>383</v>
      </c>
      <c r="AL47" s="255" t="s">
        <v>1342</v>
      </c>
      <c r="AM47" s="254" t="s">
        <v>386</v>
      </c>
      <c r="AN47" s="255" t="s">
        <v>1343</v>
      </c>
      <c r="AO47" s="255" t="s">
        <v>1344</v>
      </c>
      <c r="AP47" s="275" t="s">
        <v>1345</v>
      </c>
      <c r="AQ47" s="275" t="s">
        <v>362</v>
      </c>
      <c r="AR47" s="255" t="s">
        <v>1334</v>
      </c>
      <c r="AS47" s="255" t="s">
        <v>1346</v>
      </c>
      <c r="AT47" s="255" t="s">
        <v>565</v>
      </c>
      <c r="AU47" s="255" t="s">
        <v>566</v>
      </c>
      <c r="AV47" s="255" t="s">
        <v>1347</v>
      </c>
      <c r="AW47" s="183">
        <v>45645</v>
      </c>
      <c r="AX47" s="184" t="s">
        <v>1348</v>
      </c>
      <c r="AY47" s="185" t="s">
        <v>1349</v>
      </c>
      <c r="AZ47" s="186"/>
      <c r="BA47" s="187"/>
      <c r="BB47" s="188"/>
      <c r="BC47" s="186"/>
      <c r="BD47" s="184"/>
      <c r="BE47" s="185"/>
      <c r="BF47" s="186"/>
      <c r="BG47" s="187"/>
      <c r="BH47" s="188"/>
      <c r="BI47" s="186"/>
      <c r="BJ47" s="184"/>
      <c r="BK47" s="185"/>
      <c r="BL47" s="186"/>
      <c r="BM47" s="187"/>
      <c r="BN47" s="188"/>
      <c r="BO47" s="186"/>
      <c r="BP47" s="184"/>
      <c r="BQ47" s="185"/>
      <c r="BR47" s="186"/>
      <c r="BS47" s="187"/>
      <c r="BT47" s="188"/>
      <c r="BU47" s="186"/>
      <c r="BV47" s="184"/>
      <c r="BW47" s="185"/>
      <c r="BX47" s="186"/>
      <c r="BY47" s="187"/>
      <c r="BZ47" s="188"/>
      <c r="CA47" s="186"/>
      <c r="CB47" s="184"/>
      <c r="CC47" s="185"/>
      <c r="CD47" s="186"/>
      <c r="CE47" s="187"/>
      <c r="CF47" s="189"/>
      <c r="CG47" s="2">
        <f t="shared" si="41"/>
        <v>33</v>
      </c>
      <c r="CH47" s="52" t="s">
        <v>567</v>
      </c>
      <c r="CI47" s="52" t="s">
        <v>542</v>
      </c>
      <c r="CJ47" s="52" t="s">
        <v>568</v>
      </c>
      <c r="CK47" s="52" t="s">
        <v>376</v>
      </c>
      <c r="CL47" s="52" t="s">
        <v>377</v>
      </c>
      <c r="CM47" s="52" t="s">
        <v>377</v>
      </c>
      <c r="CN47" s="52" t="s">
        <v>378</v>
      </c>
      <c r="CO47" s="52" t="s">
        <v>377</v>
      </c>
      <c r="CP47" s="52" t="s">
        <v>380</v>
      </c>
      <c r="CQ47" s="52"/>
      <c r="CR47" s="52" t="s">
        <v>380</v>
      </c>
      <c r="CS47" s="52" t="s">
        <v>380</v>
      </c>
      <c r="CT47" s="52" t="s">
        <v>380</v>
      </c>
      <c r="CU47" s="52" t="s">
        <v>569</v>
      </c>
      <c r="CV47" s="52" t="s">
        <v>380</v>
      </c>
      <c r="CW47" s="52" t="s">
        <v>569</v>
      </c>
      <c r="CX47" s="52" t="s">
        <v>570</v>
      </c>
      <c r="CY47" s="52" t="s">
        <v>380</v>
      </c>
      <c r="CZ47" s="52" t="s">
        <v>380</v>
      </c>
      <c r="DA47" s="52" t="s">
        <v>380</v>
      </c>
      <c r="DB47" s="52" t="s">
        <v>380</v>
      </c>
      <c r="DC47" s="52" t="s">
        <v>380</v>
      </c>
      <c r="DD47" s="52" t="s">
        <v>380</v>
      </c>
      <c r="DF47" s="174" t="str">
        <f t="shared" si="42"/>
        <v>Corrupción</v>
      </c>
      <c r="DG47" s="330" t="str">
        <f t="shared" si="43"/>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v>
      </c>
      <c r="DH47" s="330"/>
      <c r="DI47" s="330"/>
      <c r="DJ47" s="330"/>
      <c r="DK47" s="330"/>
      <c r="DL47" s="330"/>
      <c r="DM47" s="330"/>
      <c r="DN47" s="174" t="str">
        <f t="shared" si="44"/>
        <v>Alto</v>
      </c>
      <c r="DO47" s="174" t="str">
        <f t="shared" ref="DO47:DO76" si="55">AK47</f>
        <v>Alto</v>
      </c>
      <c r="DQ47" s="170" t="e">
        <f>SUM(LEN(#REF!)-LEN(SUBSTITUTE(#REF!,"- Preventivo","")))/LEN("- Preventivo")</f>
        <v>#REF!</v>
      </c>
      <c r="DR47" s="170" t="e">
        <f t="shared" si="45"/>
        <v>#REF!</v>
      </c>
      <c r="DS47" s="170" t="e">
        <f>SUM(LEN(#REF!)-LEN(SUBSTITUTE(#REF!,"- Detectivo","")))/LEN("- Detectivo")</f>
        <v>#REF!</v>
      </c>
      <c r="DT47" s="170" t="e">
        <f t="shared" si="46"/>
        <v>#REF!</v>
      </c>
      <c r="DU47" s="170" t="e">
        <f>SUM(LEN(#REF!)-LEN(SUBSTITUTE(#REF!,"- Correctivo","")))/LEN("- Correctivo")</f>
        <v>#REF!</v>
      </c>
      <c r="DV47" s="170" t="e">
        <f t="shared" si="47"/>
        <v>#REF!</v>
      </c>
      <c r="DW47" s="170" t="e">
        <f t="shared" si="19"/>
        <v>#REF!</v>
      </c>
      <c r="DX47" s="170" t="e">
        <f t="shared" si="48"/>
        <v>#REF!</v>
      </c>
      <c r="DY47" s="170" t="e">
        <f>SUM(LEN(#REF!)-LEN(SUBSTITUTE(#REF!,"- Documentado","")))/LEN("- Documentado")</f>
        <v>#REF!</v>
      </c>
      <c r="DZ47" s="170" t="e">
        <f>SUM(LEN(#REF!)-LEN(SUBSTITUTE(#REF!,"- Documentado","")))/LEN("- Documentado")</f>
        <v>#REF!</v>
      </c>
      <c r="EA47" s="170" t="e">
        <f t="shared" si="49"/>
        <v>#REF!</v>
      </c>
      <c r="EB47" s="170" t="e">
        <f>SUM(LEN(#REF!)-LEN(SUBSTITUTE(#REF!,"- Continua","")))/LEN("- Continua")</f>
        <v>#REF!</v>
      </c>
      <c r="EC47" s="170" t="e">
        <f>SUM(LEN(#REF!)-LEN(SUBSTITUTE(#REF!,"- Continua","")))/LEN("- Continua")</f>
        <v>#REF!</v>
      </c>
      <c r="ED47" s="170" t="e">
        <f t="shared" si="50"/>
        <v>#REF!</v>
      </c>
      <c r="EE47" s="170" t="e">
        <f>SUM(LEN(#REF!)-LEN(SUBSTITUTE(#REF!,"- Con registro","")))/LEN("- Con registro")</f>
        <v>#REF!</v>
      </c>
      <c r="EF47" s="170" t="e">
        <f>SUM(LEN(#REF!)-LEN(SUBSTITUTE(#REF!,"- Con registro","")))/LEN("- Con registro")</f>
        <v>#REF!</v>
      </c>
      <c r="EG47" s="170" t="e">
        <f t="shared" si="51"/>
        <v>#REF!</v>
      </c>
      <c r="EH47" s="173" t="e">
        <f t="shared" si="20"/>
        <v>#REF!</v>
      </c>
      <c r="EI47" s="173" t="e">
        <f t="shared" si="21"/>
        <v>#REF!</v>
      </c>
      <c r="EJ47" s="204" t="e">
        <f t="shared" si="22"/>
        <v>#REF!</v>
      </c>
      <c r="EK47" s="332" t="e">
        <f t="shared" si="23"/>
        <v>#REF!</v>
      </c>
      <c r="EL47" s="332"/>
      <c r="EM47" s="332"/>
      <c r="EN47" s="332"/>
      <c r="EO47" s="332"/>
      <c r="EP47" s="332"/>
      <c r="EQ47" s="332"/>
      <c r="ER47" s="332"/>
      <c r="ES47" s="332"/>
      <c r="ET47" s="332"/>
      <c r="EV47" s="198">
        <f t="shared" si="24"/>
        <v>45645</v>
      </c>
      <c r="EW47" s="199" t="str">
        <f t="shared" si="25"/>
        <v>31 de enero de 2025</v>
      </c>
      <c r="EX47" s="170" t="str">
        <f t="shared" si="26"/>
        <v>Riesgos</v>
      </c>
      <c r="EY47" s="170" t="str">
        <f t="shared" si="52"/>
        <v>ID_-: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v>
      </c>
      <c r="EZ47" s="170" t="str">
        <f t="shared" si="53"/>
        <v>Ajuste en 
Análisis antes de controles
Evaluación de controles
Tratamiento del riesgo en el Mapa de riesgos de Gestión de Servicios Administrativos y Tecnológicos</v>
      </c>
      <c r="FA47" s="170" t="str">
        <f t="shared" si="54"/>
        <v>Solicitud de cambio realizada y aprobada por la Subdirección de Servicios Administrativos a través del Aplicativo DARUMA</v>
      </c>
    </row>
    <row r="48" spans="1:157" ht="399.95" customHeight="1" x14ac:dyDescent="0.2">
      <c r="A48" s="247" t="s">
        <v>559</v>
      </c>
      <c r="B48" s="248" t="s">
        <v>560</v>
      </c>
      <c r="C48" s="248" t="s">
        <v>561</v>
      </c>
      <c r="D48" s="247" t="s">
        <v>538</v>
      </c>
      <c r="E48" s="247" t="s">
        <v>495</v>
      </c>
      <c r="F48" s="248" t="s">
        <v>1350</v>
      </c>
      <c r="G48" s="264" t="s">
        <v>362</v>
      </c>
      <c r="H48" s="262" t="s">
        <v>362</v>
      </c>
      <c r="I48" s="251" t="s">
        <v>1351</v>
      </c>
      <c r="J48" s="247" t="s">
        <v>36</v>
      </c>
      <c r="K48" s="247" t="s">
        <v>363</v>
      </c>
      <c r="L48" s="247" t="s">
        <v>209</v>
      </c>
      <c r="M48" s="248" t="s">
        <v>1352</v>
      </c>
      <c r="N48" s="248" t="s">
        <v>1353</v>
      </c>
      <c r="O48" s="248" t="s">
        <v>1354</v>
      </c>
      <c r="P48" s="248" t="s">
        <v>1196</v>
      </c>
      <c r="Q48" s="248" t="s">
        <v>365</v>
      </c>
      <c r="R48" s="248" t="s">
        <v>366</v>
      </c>
      <c r="S48" s="248" t="s">
        <v>367</v>
      </c>
      <c r="T48" s="248" t="s">
        <v>368</v>
      </c>
      <c r="U48" s="252" t="s">
        <v>78</v>
      </c>
      <c r="V48" s="253">
        <v>0.8</v>
      </c>
      <c r="W48" s="252" t="s">
        <v>145</v>
      </c>
      <c r="X48" s="252" t="s">
        <v>103</v>
      </c>
      <c r="Y48" s="252" t="s">
        <v>124</v>
      </c>
      <c r="Z48" s="252" t="s">
        <v>145</v>
      </c>
      <c r="AA48" s="252" t="s">
        <v>124</v>
      </c>
      <c r="AB48" s="252" t="s">
        <v>145</v>
      </c>
      <c r="AC48" s="252" t="s">
        <v>103</v>
      </c>
      <c r="AD48" s="253">
        <v>0.6</v>
      </c>
      <c r="AE48" s="67" t="s">
        <v>383</v>
      </c>
      <c r="AF48" s="248" t="s">
        <v>1355</v>
      </c>
      <c r="AG48" s="258" t="s">
        <v>144</v>
      </c>
      <c r="AH48" s="270">
        <v>0.14111999999999997</v>
      </c>
      <c r="AI48" s="258" t="s">
        <v>124</v>
      </c>
      <c r="AJ48" s="270">
        <v>0.25312499999999999</v>
      </c>
      <c r="AK48" s="67" t="s">
        <v>369</v>
      </c>
      <c r="AL48" s="248" t="s">
        <v>1356</v>
      </c>
      <c r="AM48" s="247" t="s">
        <v>371</v>
      </c>
      <c r="AN48" s="248" t="s">
        <v>372</v>
      </c>
      <c r="AO48" s="248" t="s">
        <v>372</v>
      </c>
      <c r="AP48" s="248" t="s">
        <v>372</v>
      </c>
      <c r="AQ48" s="248" t="s">
        <v>362</v>
      </c>
      <c r="AR48" s="248" t="s">
        <v>372</v>
      </c>
      <c r="AS48" s="248" t="s">
        <v>372</v>
      </c>
      <c r="AT48" s="248" t="s">
        <v>1357</v>
      </c>
      <c r="AU48" s="248" t="s">
        <v>1358</v>
      </c>
      <c r="AV48" s="272" t="s">
        <v>1359</v>
      </c>
      <c r="AW48" s="183">
        <v>45645</v>
      </c>
      <c r="AX48" s="184" t="s">
        <v>1360</v>
      </c>
      <c r="AY48" s="185" t="s">
        <v>1361</v>
      </c>
      <c r="AZ48" s="186"/>
      <c r="BA48" s="187"/>
      <c r="BB48" s="187"/>
      <c r="BC48" s="211"/>
      <c r="BD48" s="184"/>
      <c r="BE48" s="212"/>
      <c r="BF48" s="186"/>
      <c r="BG48" s="187"/>
      <c r="BH48" s="188"/>
      <c r="BI48" s="186"/>
      <c r="BJ48" s="184"/>
      <c r="BK48" s="185"/>
      <c r="BL48" s="186"/>
      <c r="BM48" s="187"/>
      <c r="BN48" s="188"/>
      <c r="BO48" s="186"/>
      <c r="BP48" s="184"/>
      <c r="BQ48" s="185"/>
      <c r="BR48" s="186"/>
      <c r="BS48" s="187"/>
      <c r="BT48" s="188"/>
      <c r="BU48" s="186"/>
      <c r="BV48" s="184"/>
      <c r="BW48" s="185"/>
      <c r="BX48" s="186"/>
      <c r="BY48" s="187"/>
      <c r="BZ48" s="188"/>
      <c r="CA48" s="186"/>
      <c r="CB48" s="184"/>
      <c r="CC48" s="185"/>
      <c r="CD48" s="186"/>
      <c r="CE48" s="187"/>
      <c r="CF48" s="189"/>
      <c r="CG48" s="2">
        <f t="shared" si="41"/>
        <v>33</v>
      </c>
      <c r="CH48" s="52" t="s">
        <v>567</v>
      </c>
      <c r="CI48" s="52" t="s">
        <v>542</v>
      </c>
      <c r="CJ48" s="52" t="s">
        <v>568</v>
      </c>
      <c r="CK48" s="52" t="s">
        <v>380</v>
      </c>
      <c r="CL48" s="52" t="s">
        <v>377</v>
      </c>
      <c r="CM48" s="52" t="s">
        <v>377</v>
      </c>
      <c r="CN48" s="52" t="s">
        <v>378</v>
      </c>
      <c r="CO48" s="52" t="s">
        <v>377</v>
      </c>
      <c r="CP48" s="52" t="s">
        <v>380</v>
      </c>
      <c r="CQ48" s="52"/>
      <c r="CR48" s="52" t="s">
        <v>380</v>
      </c>
      <c r="CS48" s="52" t="s">
        <v>387</v>
      </c>
      <c r="CT48" s="52" t="s">
        <v>380</v>
      </c>
      <c r="CU48" s="52" t="s">
        <v>380</v>
      </c>
      <c r="CV48" s="52" t="s">
        <v>380</v>
      </c>
      <c r="CW48" s="52" t="s">
        <v>380</v>
      </c>
      <c r="CX48" s="52" t="s">
        <v>571</v>
      </c>
      <c r="CY48" s="52" t="s">
        <v>380</v>
      </c>
      <c r="CZ48" s="52" t="s">
        <v>380</v>
      </c>
      <c r="DA48" s="52" t="s">
        <v>380</v>
      </c>
      <c r="DB48" s="52" t="s">
        <v>380</v>
      </c>
      <c r="DC48" s="52" t="s">
        <v>380</v>
      </c>
      <c r="DD48" s="52" t="s">
        <v>380</v>
      </c>
      <c r="DF48" s="174" t="str">
        <f t="shared" si="42"/>
        <v>Gestión de procesos</v>
      </c>
      <c r="DG48" s="330" t="str">
        <f t="shared" si="43"/>
        <v>Posibilidad de afectación reputacional por pérdida de credibilidad en la atención a las solicitudes de servicios administrativos, debido a errores (fallas o deficiencias) en la prestación de servicios administrativos.</v>
      </c>
      <c r="DH48" s="330"/>
      <c r="DI48" s="330"/>
      <c r="DJ48" s="330"/>
      <c r="DK48" s="330"/>
      <c r="DL48" s="330"/>
      <c r="DM48" s="330"/>
      <c r="DN48" s="174" t="str">
        <f t="shared" si="44"/>
        <v>Alto</v>
      </c>
      <c r="DO48" s="174" t="str">
        <f t="shared" si="55"/>
        <v>Bajo</v>
      </c>
      <c r="DQ48" s="170" t="e">
        <f>SUM(LEN(#REF!)-LEN(SUBSTITUTE(#REF!,"- Preventivo","")))/LEN("- Preventivo")</f>
        <v>#REF!</v>
      </c>
      <c r="DR48" s="170" t="e">
        <f t="shared" si="45"/>
        <v>#REF!</v>
      </c>
      <c r="DS48" s="170" t="e">
        <f>SUM(LEN(#REF!)-LEN(SUBSTITUTE(#REF!,"- Detectivo","")))/LEN("- Detectivo")</f>
        <v>#REF!</v>
      </c>
      <c r="DT48" s="170" t="e">
        <f t="shared" si="46"/>
        <v>#REF!</v>
      </c>
      <c r="DU48" s="170" t="e">
        <f>SUM(LEN(#REF!)-LEN(SUBSTITUTE(#REF!,"- Correctivo","")))/LEN("- Correctivo")</f>
        <v>#REF!</v>
      </c>
      <c r="DV48" s="170" t="e">
        <f t="shared" si="47"/>
        <v>#REF!</v>
      </c>
      <c r="DW48" s="170" t="e">
        <f t="shared" si="19"/>
        <v>#REF!</v>
      </c>
      <c r="DX48" s="170" t="e">
        <f t="shared" si="48"/>
        <v>#REF!</v>
      </c>
      <c r="DY48" s="170" t="e">
        <f>SUM(LEN(#REF!)-LEN(SUBSTITUTE(#REF!,"- Documentado","")))/LEN("- Documentado")</f>
        <v>#REF!</v>
      </c>
      <c r="DZ48" s="170" t="e">
        <f>SUM(LEN(#REF!)-LEN(SUBSTITUTE(#REF!,"- Documentado","")))/LEN("- Documentado")</f>
        <v>#REF!</v>
      </c>
      <c r="EA48" s="170" t="e">
        <f t="shared" si="49"/>
        <v>#REF!</v>
      </c>
      <c r="EB48" s="170" t="e">
        <f>SUM(LEN(#REF!)-LEN(SUBSTITUTE(#REF!,"- Continua","")))/LEN("- Continua")</f>
        <v>#REF!</v>
      </c>
      <c r="EC48" s="170" t="e">
        <f>SUM(LEN(#REF!)-LEN(SUBSTITUTE(#REF!,"- Continua","")))/LEN("- Continua")</f>
        <v>#REF!</v>
      </c>
      <c r="ED48" s="170" t="e">
        <f t="shared" si="50"/>
        <v>#REF!</v>
      </c>
      <c r="EE48" s="170" t="e">
        <f>SUM(LEN(#REF!)-LEN(SUBSTITUTE(#REF!,"- Con registro","")))/LEN("- Con registro")</f>
        <v>#REF!</v>
      </c>
      <c r="EF48" s="170" t="e">
        <f>SUM(LEN(#REF!)-LEN(SUBSTITUTE(#REF!,"- Con registro","")))/LEN("- Con registro")</f>
        <v>#REF!</v>
      </c>
      <c r="EG48" s="170" t="e">
        <f t="shared" si="51"/>
        <v>#REF!</v>
      </c>
      <c r="EH48" s="173" t="e">
        <f t="shared" si="20"/>
        <v>#REF!</v>
      </c>
      <c r="EI48" s="173" t="e">
        <f t="shared" si="21"/>
        <v>#REF!</v>
      </c>
      <c r="EJ48" s="204" t="e">
        <f t="shared" si="22"/>
        <v>#REF!</v>
      </c>
      <c r="EK48" s="332" t="e">
        <f t="shared" si="23"/>
        <v>#REF!</v>
      </c>
      <c r="EL48" s="332"/>
      <c r="EM48" s="332"/>
      <c r="EN48" s="332"/>
      <c r="EO48" s="332"/>
      <c r="EP48" s="332"/>
      <c r="EQ48" s="332"/>
      <c r="ER48" s="332"/>
      <c r="ES48" s="332"/>
      <c r="ET48" s="332"/>
      <c r="EV48" s="198">
        <f t="shared" si="24"/>
        <v>45645</v>
      </c>
      <c r="EW48" s="199" t="str">
        <f t="shared" si="25"/>
        <v>31 de enero de 2025</v>
      </c>
      <c r="EX48" s="170" t="str">
        <f t="shared" si="26"/>
        <v>Riesgos</v>
      </c>
      <c r="EY48" s="170" t="str">
        <f t="shared" si="52"/>
        <v>ID_-: Posibilidad de afectación reputacional por pérdida de credibilidad en la atención a las solicitudes de servicios administrativos, debido a errores (fallas o deficiencias) en la prestación de servicios administrativos.</v>
      </c>
      <c r="EZ48" s="170" t="str">
        <f t="shared" si="53"/>
        <v>Ajuste en 
Análisis antes de controles
Evaluación de controles
 en el Mapa de riesgos de Gestión de Servicios Administrativos y Tecnológicos</v>
      </c>
      <c r="FA48" s="170" t="str">
        <f t="shared" si="54"/>
        <v>Solicitud de cambio realizada y aprobada por la Subdirección de Servicios Administrativos a través del Aplicativo DARUMA</v>
      </c>
    </row>
    <row r="49" spans="1:157" ht="399.95" customHeight="1" x14ac:dyDescent="0.2">
      <c r="A49" s="254" t="s">
        <v>559</v>
      </c>
      <c r="B49" s="255" t="s">
        <v>560</v>
      </c>
      <c r="C49" s="255" t="s">
        <v>561</v>
      </c>
      <c r="D49" s="254" t="s">
        <v>538</v>
      </c>
      <c r="E49" s="256" t="s">
        <v>495</v>
      </c>
      <c r="F49" s="255" t="s">
        <v>1350</v>
      </c>
      <c r="G49" s="256" t="s">
        <v>362</v>
      </c>
      <c r="H49" s="256" t="s">
        <v>362</v>
      </c>
      <c r="I49" s="251" t="s">
        <v>1362</v>
      </c>
      <c r="J49" s="254" t="s">
        <v>36</v>
      </c>
      <c r="K49" s="256" t="s">
        <v>363</v>
      </c>
      <c r="L49" s="255" t="s">
        <v>951</v>
      </c>
      <c r="M49" s="257" t="s">
        <v>1363</v>
      </c>
      <c r="N49" s="255" t="s">
        <v>1364</v>
      </c>
      <c r="O49" s="255" t="s">
        <v>1365</v>
      </c>
      <c r="P49" s="255" t="s">
        <v>1196</v>
      </c>
      <c r="Q49" s="255" t="s">
        <v>365</v>
      </c>
      <c r="R49" s="255" t="s">
        <v>366</v>
      </c>
      <c r="S49" s="255" t="s">
        <v>367</v>
      </c>
      <c r="T49" s="255" t="s">
        <v>368</v>
      </c>
      <c r="U49" s="258" t="s">
        <v>78</v>
      </c>
      <c r="V49" s="259">
        <v>0.8</v>
      </c>
      <c r="W49" s="258" t="s">
        <v>145</v>
      </c>
      <c r="X49" s="258" t="s">
        <v>124</v>
      </c>
      <c r="Y49" s="258" t="s">
        <v>124</v>
      </c>
      <c r="Z49" s="258" t="s">
        <v>145</v>
      </c>
      <c r="AA49" s="258" t="s">
        <v>124</v>
      </c>
      <c r="AB49" s="258" t="s">
        <v>145</v>
      </c>
      <c r="AC49" s="258" t="s">
        <v>124</v>
      </c>
      <c r="AD49" s="259">
        <v>0.4</v>
      </c>
      <c r="AE49" s="67" t="s">
        <v>86</v>
      </c>
      <c r="AF49" s="255" t="s">
        <v>1366</v>
      </c>
      <c r="AG49" s="258" t="s">
        <v>123</v>
      </c>
      <c r="AH49" s="270">
        <v>0.28799999999999998</v>
      </c>
      <c r="AI49" s="258" t="s">
        <v>145</v>
      </c>
      <c r="AJ49" s="270">
        <v>0.16875000000000001</v>
      </c>
      <c r="AK49" s="67" t="s">
        <v>369</v>
      </c>
      <c r="AL49" s="255" t="s">
        <v>1367</v>
      </c>
      <c r="AM49" s="254" t="s">
        <v>371</v>
      </c>
      <c r="AN49" s="260" t="s">
        <v>372</v>
      </c>
      <c r="AO49" s="260" t="s">
        <v>372</v>
      </c>
      <c r="AP49" s="273" t="s">
        <v>372</v>
      </c>
      <c r="AQ49" s="273" t="s">
        <v>362</v>
      </c>
      <c r="AR49" s="260" t="s">
        <v>372</v>
      </c>
      <c r="AS49" s="260" t="s">
        <v>372</v>
      </c>
      <c r="AT49" s="255" t="s">
        <v>1368</v>
      </c>
      <c r="AU49" s="255" t="s">
        <v>1369</v>
      </c>
      <c r="AV49" s="255" t="s">
        <v>1370</v>
      </c>
      <c r="AW49" s="186">
        <v>45645</v>
      </c>
      <c r="AX49" s="187" t="s">
        <v>585</v>
      </c>
      <c r="AY49" s="188" t="s">
        <v>1361</v>
      </c>
      <c r="AZ49" s="186"/>
      <c r="BA49" s="184"/>
      <c r="BB49" s="185"/>
      <c r="BC49" s="186"/>
      <c r="BD49" s="187"/>
      <c r="BE49" s="188"/>
      <c r="BF49" s="186"/>
      <c r="BG49" s="184"/>
      <c r="BH49" s="185"/>
      <c r="BI49" s="186"/>
      <c r="BJ49" s="187"/>
      <c r="BK49" s="188"/>
      <c r="BL49" s="186"/>
      <c r="BM49" s="184"/>
      <c r="BN49" s="185"/>
      <c r="BO49" s="186"/>
      <c r="BP49" s="187"/>
      <c r="BQ49" s="188"/>
      <c r="BR49" s="186"/>
      <c r="BS49" s="184"/>
      <c r="BT49" s="185"/>
      <c r="BU49" s="186"/>
      <c r="BV49" s="187"/>
      <c r="BW49" s="188"/>
      <c r="BX49" s="186"/>
      <c r="BY49" s="184"/>
      <c r="BZ49" s="185"/>
      <c r="CA49" s="186"/>
      <c r="CB49" s="187"/>
      <c r="CC49" s="190"/>
      <c r="CD49" s="186"/>
      <c r="CE49" s="187"/>
      <c r="CF49" s="189"/>
      <c r="CG49" s="2">
        <f t="shared" si="41"/>
        <v>33</v>
      </c>
      <c r="CH49" s="52" t="s">
        <v>552</v>
      </c>
      <c r="CI49" s="52" t="s">
        <v>553</v>
      </c>
      <c r="CJ49" s="52" t="s">
        <v>568</v>
      </c>
      <c r="CK49" s="52" t="s">
        <v>376</v>
      </c>
      <c r="CL49" s="52" t="s">
        <v>377</v>
      </c>
      <c r="CM49" s="52" t="s">
        <v>377</v>
      </c>
      <c r="CN49" s="52" t="s">
        <v>378</v>
      </c>
      <c r="CO49" s="52" t="s">
        <v>377</v>
      </c>
      <c r="CP49" s="52" t="s">
        <v>380</v>
      </c>
      <c r="CQ49" s="52"/>
      <c r="CR49" s="52" t="s">
        <v>380</v>
      </c>
      <c r="CS49" s="52" t="s">
        <v>380</v>
      </c>
      <c r="CT49" s="52" t="s">
        <v>380</v>
      </c>
      <c r="CU49" s="52" t="s">
        <v>380</v>
      </c>
      <c r="CV49" s="52" t="s">
        <v>380</v>
      </c>
      <c r="CW49" s="52" t="s">
        <v>380</v>
      </c>
      <c r="CX49" s="52" t="s">
        <v>579</v>
      </c>
      <c r="CY49" s="52" t="s">
        <v>380</v>
      </c>
      <c r="CZ49" s="52" t="s">
        <v>380</v>
      </c>
      <c r="DA49" s="52" t="s">
        <v>380</v>
      </c>
      <c r="DB49" s="52" t="s">
        <v>380</v>
      </c>
      <c r="DC49" s="52" t="s">
        <v>380</v>
      </c>
      <c r="DD49" s="52" t="s">
        <v>380</v>
      </c>
      <c r="DF49" s="174" t="str">
        <f t="shared" si="42"/>
        <v>Gestión de procesos</v>
      </c>
      <c r="DG49" s="330" t="str">
        <f t="shared" si="43"/>
        <v>Posibilidad de afectación reputacional por decisiones no acertadas en el préstamo y uso de espacios de la Secretaría General de la Alcaldía Mayor de Bogotá D.C., debido a la aplicación errónea de criterios o instrucciones para la realización de actividades.</v>
      </c>
      <c r="DH49" s="330"/>
      <c r="DI49" s="330"/>
      <c r="DJ49" s="330"/>
      <c r="DK49" s="330"/>
      <c r="DL49" s="330"/>
      <c r="DM49" s="330"/>
      <c r="DN49" s="174" t="str">
        <f t="shared" si="44"/>
        <v>Moderado</v>
      </c>
      <c r="DO49" s="174" t="str">
        <f t="shared" si="55"/>
        <v>Bajo</v>
      </c>
      <c r="DQ49" s="170" t="e">
        <f>SUM(LEN(#REF!)-LEN(SUBSTITUTE(#REF!,"- Preventivo","")))/LEN("- Preventivo")</f>
        <v>#REF!</v>
      </c>
      <c r="DR49" s="170" t="e">
        <f t="shared" si="45"/>
        <v>#REF!</v>
      </c>
      <c r="DS49" s="170" t="e">
        <f>SUM(LEN(#REF!)-LEN(SUBSTITUTE(#REF!,"- Detectivo","")))/LEN("- Detectivo")</f>
        <v>#REF!</v>
      </c>
      <c r="DT49" s="170" t="e">
        <f t="shared" si="46"/>
        <v>#REF!</v>
      </c>
      <c r="DU49" s="170" t="e">
        <f>SUM(LEN(#REF!)-LEN(SUBSTITUTE(#REF!,"- Correctivo","")))/LEN("- Correctivo")</f>
        <v>#REF!</v>
      </c>
      <c r="DV49" s="170" t="e">
        <f t="shared" si="47"/>
        <v>#REF!</v>
      </c>
      <c r="DW49" s="170" t="e">
        <f t="shared" si="19"/>
        <v>#REF!</v>
      </c>
      <c r="DX49" s="170" t="e">
        <f t="shared" si="48"/>
        <v>#REF!</v>
      </c>
      <c r="DY49" s="170" t="e">
        <f>SUM(LEN(#REF!)-LEN(SUBSTITUTE(#REF!,"- Documentado","")))/LEN("- Documentado")</f>
        <v>#REF!</v>
      </c>
      <c r="DZ49" s="170" t="e">
        <f>SUM(LEN(#REF!)-LEN(SUBSTITUTE(#REF!,"- Documentado","")))/LEN("- Documentado")</f>
        <v>#REF!</v>
      </c>
      <c r="EA49" s="170" t="e">
        <f t="shared" si="49"/>
        <v>#REF!</v>
      </c>
      <c r="EB49" s="170" t="e">
        <f>SUM(LEN(#REF!)-LEN(SUBSTITUTE(#REF!,"- Continua","")))/LEN("- Continua")</f>
        <v>#REF!</v>
      </c>
      <c r="EC49" s="170" t="e">
        <f>SUM(LEN(#REF!)-LEN(SUBSTITUTE(#REF!,"- Continua","")))/LEN("- Continua")</f>
        <v>#REF!</v>
      </c>
      <c r="ED49" s="170" t="e">
        <f t="shared" si="50"/>
        <v>#REF!</v>
      </c>
      <c r="EE49" s="170" t="e">
        <f>SUM(LEN(#REF!)-LEN(SUBSTITUTE(#REF!,"- Con registro","")))/LEN("- Con registro")</f>
        <v>#REF!</v>
      </c>
      <c r="EF49" s="170" t="e">
        <f>SUM(LEN(#REF!)-LEN(SUBSTITUTE(#REF!,"- Con registro","")))/LEN("- Con registro")</f>
        <v>#REF!</v>
      </c>
      <c r="EG49" s="170" t="e">
        <f t="shared" si="51"/>
        <v>#REF!</v>
      </c>
      <c r="EH49" s="173" t="e">
        <f t="shared" si="20"/>
        <v>#REF!</v>
      </c>
      <c r="EI49" s="173" t="e">
        <f t="shared" si="21"/>
        <v>#REF!</v>
      </c>
      <c r="EJ49" s="204" t="e">
        <f t="shared" si="22"/>
        <v>#REF!</v>
      </c>
      <c r="EK49" s="332" t="e">
        <f t="shared" si="23"/>
        <v>#REF!</v>
      </c>
      <c r="EL49" s="332"/>
      <c r="EM49" s="332"/>
      <c r="EN49" s="332"/>
      <c r="EO49" s="332"/>
      <c r="EP49" s="332"/>
      <c r="EQ49" s="332"/>
      <c r="ER49" s="332"/>
      <c r="ES49" s="332"/>
      <c r="ET49" s="332"/>
      <c r="EV49" s="198">
        <f t="shared" si="24"/>
        <v>45645</v>
      </c>
      <c r="EW49" s="199" t="str">
        <f t="shared" si="25"/>
        <v>31 de enero de 2025</v>
      </c>
      <c r="EX49" s="170" t="str">
        <f t="shared" si="26"/>
        <v>Riesgos</v>
      </c>
      <c r="EY49" s="170" t="str">
        <f t="shared" si="52"/>
        <v>ID_-: Posibilidad de afectación reputacional por decisiones no acertadas en el préstamo y uso de espacios de la Secretaría General de la Alcaldía Mayor de Bogotá D.C., debido a la aplicación errónea de criterios o instrucciones para la realización de actividades.</v>
      </c>
      <c r="EZ49" s="170" t="str">
        <f t="shared" si="53"/>
        <v>Ajuste en Identificación del riesgo
Análisis antes de controles
Evaluación de controles
 en el Mapa de riesgos de Gestión de Servicios Administrativos y Tecnológicos</v>
      </c>
      <c r="FA49" s="170" t="str">
        <f t="shared" si="54"/>
        <v>Solicitud de cambio realizada y aprobada por la Subdirección de Servicios Administativos, Oficina Consejería Distrital de Paz, Víctimas y Reconciliación.  a través del Aplicativo DARUMA</v>
      </c>
    </row>
    <row r="50" spans="1:157" ht="399.95" customHeight="1" x14ac:dyDescent="0.2">
      <c r="A50" s="247" t="s">
        <v>559</v>
      </c>
      <c r="B50" s="247" t="s">
        <v>560</v>
      </c>
      <c r="C50" s="248" t="s">
        <v>561</v>
      </c>
      <c r="D50" s="247" t="s">
        <v>538</v>
      </c>
      <c r="E50" s="247" t="s">
        <v>495</v>
      </c>
      <c r="F50" s="248" t="s">
        <v>910</v>
      </c>
      <c r="G50" s="264" t="s">
        <v>362</v>
      </c>
      <c r="H50" s="247" t="s">
        <v>362</v>
      </c>
      <c r="I50" s="251" t="s">
        <v>911</v>
      </c>
      <c r="J50" s="247" t="s">
        <v>36</v>
      </c>
      <c r="K50" s="247" t="s">
        <v>363</v>
      </c>
      <c r="L50" s="247" t="s">
        <v>1040</v>
      </c>
      <c r="M50" s="248" t="s">
        <v>554</v>
      </c>
      <c r="N50" s="248" t="s">
        <v>1371</v>
      </c>
      <c r="O50" s="248" t="s">
        <v>912</v>
      </c>
      <c r="P50" s="248" t="s">
        <v>1196</v>
      </c>
      <c r="Q50" s="248" t="s">
        <v>365</v>
      </c>
      <c r="R50" s="248" t="s">
        <v>366</v>
      </c>
      <c r="S50" s="255" t="s">
        <v>557</v>
      </c>
      <c r="T50" s="260" t="s">
        <v>1044</v>
      </c>
      <c r="U50" s="258" t="s">
        <v>123</v>
      </c>
      <c r="V50" s="259">
        <v>0.4</v>
      </c>
      <c r="W50" s="258" t="s">
        <v>145</v>
      </c>
      <c r="X50" s="258" t="s">
        <v>124</v>
      </c>
      <c r="Y50" s="258" t="s">
        <v>145</v>
      </c>
      <c r="Z50" s="258" t="s">
        <v>145</v>
      </c>
      <c r="AA50" s="258" t="s">
        <v>145</v>
      </c>
      <c r="AB50" s="258" t="s">
        <v>145</v>
      </c>
      <c r="AC50" s="258" t="s">
        <v>124</v>
      </c>
      <c r="AD50" s="259">
        <v>0.4</v>
      </c>
      <c r="AE50" s="67" t="s">
        <v>86</v>
      </c>
      <c r="AF50" s="248" t="s">
        <v>1372</v>
      </c>
      <c r="AG50" s="258" t="s">
        <v>144</v>
      </c>
      <c r="AH50" s="270">
        <v>4.4808422399999987E-3</v>
      </c>
      <c r="AI50" s="258" t="s">
        <v>124</v>
      </c>
      <c r="AJ50" s="270">
        <v>0.30000000000000004</v>
      </c>
      <c r="AK50" s="67" t="s">
        <v>369</v>
      </c>
      <c r="AL50" s="248" t="s">
        <v>1373</v>
      </c>
      <c r="AM50" s="247" t="s">
        <v>371</v>
      </c>
      <c r="AN50" s="248" t="s">
        <v>372</v>
      </c>
      <c r="AO50" s="248" t="s">
        <v>372</v>
      </c>
      <c r="AP50" s="248" t="s">
        <v>372</v>
      </c>
      <c r="AQ50" s="248" t="s">
        <v>362</v>
      </c>
      <c r="AR50" s="248" t="s">
        <v>372</v>
      </c>
      <c r="AS50" s="248" t="s">
        <v>372</v>
      </c>
      <c r="AT50" s="248" t="s">
        <v>913</v>
      </c>
      <c r="AU50" s="248" t="s">
        <v>1306</v>
      </c>
      <c r="AV50" s="272" t="s">
        <v>914</v>
      </c>
      <c r="AW50" s="183">
        <v>45645</v>
      </c>
      <c r="AX50" s="184" t="s">
        <v>817</v>
      </c>
      <c r="AY50" s="185" t="s">
        <v>1374</v>
      </c>
      <c r="AZ50" s="186"/>
      <c r="BA50" s="187"/>
      <c r="BB50" s="188"/>
      <c r="BC50" s="186"/>
      <c r="BD50" s="187"/>
      <c r="BE50" s="188"/>
      <c r="BF50" s="186"/>
      <c r="BG50" s="187"/>
      <c r="BH50" s="188"/>
      <c r="BI50" s="186"/>
      <c r="BJ50" s="184"/>
      <c r="BK50" s="185"/>
      <c r="BL50" s="186"/>
      <c r="BM50" s="187"/>
      <c r="BN50" s="188"/>
      <c r="BO50" s="186"/>
      <c r="BP50" s="184"/>
      <c r="BQ50" s="185"/>
      <c r="BR50" s="186"/>
      <c r="BS50" s="187"/>
      <c r="BT50" s="188"/>
      <c r="BU50" s="186"/>
      <c r="BV50" s="184"/>
      <c r="BW50" s="185"/>
      <c r="BX50" s="186"/>
      <c r="BY50" s="187"/>
      <c r="BZ50" s="188"/>
      <c r="CA50" s="186"/>
      <c r="CB50" s="184"/>
      <c r="CC50" s="185"/>
      <c r="CD50" s="186"/>
      <c r="CE50" s="187"/>
      <c r="CF50" s="189"/>
      <c r="CG50" s="2">
        <f t="shared" si="41"/>
        <v>33</v>
      </c>
      <c r="CH50" s="52" t="s">
        <v>552</v>
      </c>
      <c r="CI50" s="52" t="s">
        <v>553</v>
      </c>
      <c r="CJ50" s="52" t="s">
        <v>568</v>
      </c>
      <c r="CK50" s="52" t="s">
        <v>376</v>
      </c>
      <c r="CL50" s="52" t="s">
        <v>377</v>
      </c>
      <c r="CM50" s="52" t="s">
        <v>377</v>
      </c>
      <c r="CN50" s="52" t="s">
        <v>378</v>
      </c>
      <c r="CO50" s="52" t="s">
        <v>377</v>
      </c>
      <c r="CP50" s="52" t="s">
        <v>380</v>
      </c>
      <c r="CQ50" s="52"/>
      <c r="CR50" s="52" t="s">
        <v>380</v>
      </c>
      <c r="CS50" s="52" t="s">
        <v>380</v>
      </c>
      <c r="CT50" s="52" t="s">
        <v>380</v>
      </c>
      <c r="CU50" s="52" t="s">
        <v>569</v>
      </c>
      <c r="CV50" s="52" t="s">
        <v>380</v>
      </c>
      <c r="CW50" s="52" t="s">
        <v>569</v>
      </c>
      <c r="CX50" s="52" t="s">
        <v>581</v>
      </c>
      <c r="CY50" s="52" t="s">
        <v>380</v>
      </c>
      <c r="CZ50" s="52" t="s">
        <v>380</v>
      </c>
      <c r="DA50" s="52" t="s">
        <v>380</v>
      </c>
      <c r="DB50" s="52" t="s">
        <v>380</v>
      </c>
      <c r="DC50" s="52" t="s">
        <v>380</v>
      </c>
      <c r="DD50" s="52" t="s">
        <v>380</v>
      </c>
      <c r="DF50" s="174" t="str">
        <f t="shared" si="42"/>
        <v>Gestión de procesos</v>
      </c>
      <c r="DG50" s="330" t="str">
        <f t="shared" si="43"/>
        <v xml:space="preserve">Posibilidad de afectación reputacional por baja disponibilidad de los servicios tecnológicos, debido a errores (fallas o deficiencias) en la administración y gestión de los recursos de infraestructura tecnológica </v>
      </c>
      <c r="DH50" s="330"/>
      <c r="DI50" s="330"/>
      <c r="DJ50" s="330"/>
      <c r="DK50" s="330"/>
      <c r="DL50" s="330"/>
      <c r="DM50" s="330"/>
      <c r="DN50" s="174" t="str">
        <f t="shared" si="44"/>
        <v>Moderado</v>
      </c>
      <c r="DO50" s="174" t="str">
        <f t="shared" si="55"/>
        <v>Bajo</v>
      </c>
      <c r="DQ50" s="170" t="e">
        <f>SUM(LEN(#REF!)-LEN(SUBSTITUTE(#REF!,"- Preventivo","")))/LEN("- Preventivo")</f>
        <v>#REF!</v>
      </c>
      <c r="DR50" s="170" t="e">
        <f t="shared" si="45"/>
        <v>#REF!</v>
      </c>
      <c r="DS50" s="170" t="e">
        <f>SUM(LEN(#REF!)-LEN(SUBSTITUTE(#REF!,"- Detectivo","")))/LEN("- Detectivo")</f>
        <v>#REF!</v>
      </c>
      <c r="DT50" s="170" t="e">
        <f t="shared" si="46"/>
        <v>#REF!</v>
      </c>
      <c r="DU50" s="170" t="e">
        <f>SUM(LEN(#REF!)-LEN(SUBSTITUTE(#REF!,"- Correctivo","")))/LEN("- Correctivo")</f>
        <v>#REF!</v>
      </c>
      <c r="DV50" s="170" t="e">
        <f t="shared" si="47"/>
        <v>#REF!</v>
      </c>
      <c r="DW50" s="170" t="e">
        <f t="shared" si="19"/>
        <v>#REF!</v>
      </c>
      <c r="DX50" s="170" t="e">
        <f t="shared" si="48"/>
        <v>#REF!</v>
      </c>
      <c r="DY50" s="170" t="e">
        <f>SUM(LEN(#REF!)-LEN(SUBSTITUTE(#REF!,"- Documentado","")))/LEN("- Documentado")</f>
        <v>#REF!</v>
      </c>
      <c r="DZ50" s="170" t="e">
        <f>SUM(LEN(#REF!)-LEN(SUBSTITUTE(#REF!,"- Documentado","")))/LEN("- Documentado")</f>
        <v>#REF!</v>
      </c>
      <c r="EA50" s="170" t="e">
        <f t="shared" si="49"/>
        <v>#REF!</v>
      </c>
      <c r="EB50" s="170" t="e">
        <f>SUM(LEN(#REF!)-LEN(SUBSTITUTE(#REF!,"- Continua","")))/LEN("- Continua")</f>
        <v>#REF!</v>
      </c>
      <c r="EC50" s="170" t="e">
        <f>SUM(LEN(#REF!)-LEN(SUBSTITUTE(#REF!,"- Continua","")))/LEN("- Continua")</f>
        <v>#REF!</v>
      </c>
      <c r="ED50" s="170" t="e">
        <f t="shared" si="50"/>
        <v>#REF!</v>
      </c>
      <c r="EE50" s="170" t="e">
        <f>SUM(LEN(#REF!)-LEN(SUBSTITUTE(#REF!,"- Con registro","")))/LEN("- Con registro")</f>
        <v>#REF!</v>
      </c>
      <c r="EF50" s="170" t="e">
        <f>SUM(LEN(#REF!)-LEN(SUBSTITUTE(#REF!,"- Con registro","")))/LEN("- Con registro")</f>
        <v>#REF!</v>
      </c>
      <c r="EG50" s="170" t="e">
        <f t="shared" si="51"/>
        <v>#REF!</v>
      </c>
      <c r="EH50" s="173" t="e">
        <f t="shared" si="20"/>
        <v>#REF!</v>
      </c>
      <c r="EI50" s="173" t="e">
        <f t="shared" si="21"/>
        <v>#REF!</v>
      </c>
      <c r="EJ50" s="204" t="e">
        <f t="shared" si="22"/>
        <v>#REF!</v>
      </c>
      <c r="EK50" s="332" t="e">
        <f t="shared" si="23"/>
        <v>#REF!</v>
      </c>
      <c r="EL50" s="332"/>
      <c r="EM50" s="332"/>
      <c r="EN50" s="332"/>
      <c r="EO50" s="332"/>
      <c r="EP50" s="332"/>
      <c r="EQ50" s="332"/>
      <c r="ER50" s="332"/>
      <c r="ES50" s="332"/>
      <c r="ET50" s="332"/>
      <c r="EV50" s="198">
        <f t="shared" si="24"/>
        <v>45645</v>
      </c>
      <c r="EW50" s="199" t="str">
        <f t="shared" si="25"/>
        <v>31 de enero de 2025</v>
      </c>
      <c r="EX50" s="170" t="str">
        <f t="shared" si="26"/>
        <v>Riesgos</v>
      </c>
      <c r="EY50" s="170" t="str">
        <f t="shared" si="52"/>
        <v xml:space="preserve">ID_-: Posibilidad de afectación reputacional por baja disponibilidad de los servicios tecnológicos, debido a errores (fallas o deficiencias) en la administración y gestión de los recursos de infraestructura tecnológica </v>
      </c>
      <c r="EZ50" s="170" t="str">
        <f t="shared" si="53"/>
        <v>Ajuste en Identificación del riesgo
Análisis antes de controles
Establecimiento de controles
Tratamiento del riesgo en el Mapa de riesgos de Gestión de Servicios Administrativos y Tecnológicos</v>
      </c>
      <c r="FA50" s="170" t="str">
        <f t="shared" si="54"/>
        <v>Solicitud de cambio realizada y aprobada por la Oficina de Tecnologias de la información y las comunicaciones a través del Aplicativo DARUMA</v>
      </c>
    </row>
    <row r="51" spans="1:157" ht="399.95" customHeight="1" x14ac:dyDescent="0.2">
      <c r="A51" s="247" t="s">
        <v>559</v>
      </c>
      <c r="B51" s="248" t="s">
        <v>560</v>
      </c>
      <c r="C51" s="248" t="s">
        <v>561</v>
      </c>
      <c r="D51" s="247" t="s">
        <v>538</v>
      </c>
      <c r="E51" s="247" t="s">
        <v>495</v>
      </c>
      <c r="F51" s="248" t="s">
        <v>1310</v>
      </c>
      <c r="G51" s="264" t="s">
        <v>362</v>
      </c>
      <c r="H51" s="247" t="s">
        <v>362</v>
      </c>
      <c r="I51" s="251" t="s">
        <v>1311</v>
      </c>
      <c r="J51" s="247" t="s">
        <v>36</v>
      </c>
      <c r="K51" s="247" t="s">
        <v>363</v>
      </c>
      <c r="L51" s="247" t="s">
        <v>574</v>
      </c>
      <c r="M51" s="248" t="s">
        <v>1312</v>
      </c>
      <c r="N51" s="248" t="s">
        <v>1313</v>
      </c>
      <c r="O51" s="248" t="s">
        <v>1314</v>
      </c>
      <c r="P51" s="248" t="s">
        <v>1315</v>
      </c>
      <c r="Q51" s="248" t="s">
        <v>365</v>
      </c>
      <c r="R51" s="248" t="s">
        <v>366</v>
      </c>
      <c r="S51" s="255" t="s">
        <v>389</v>
      </c>
      <c r="T51" s="260" t="s">
        <v>901</v>
      </c>
      <c r="U51" s="258" t="s">
        <v>102</v>
      </c>
      <c r="V51" s="259">
        <v>0.6</v>
      </c>
      <c r="W51" s="258" t="s">
        <v>124</v>
      </c>
      <c r="X51" s="258" t="s">
        <v>124</v>
      </c>
      <c r="Y51" s="258" t="s">
        <v>124</v>
      </c>
      <c r="Z51" s="258" t="s">
        <v>145</v>
      </c>
      <c r="AA51" s="258" t="s">
        <v>145</v>
      </c>
      <c r="AB51" s="258" t="s">
        <v>124</v>
      </c>
      <c r="AC51" s="258" t="s">
        <v>124</v>
      </c>
      <c r="AD51" s="259">
        <v>0.4</v>
      </c>
      <c r="AE51" s="67" t="s">
        <v>86</v>
      </c>
      <c r="AF51" s="248" t="s">
        <v>1051</v>
      </c>
      <c r="AG51" s="258" t="s">
        <v>123</v>
      </c>
      <c r="AH51" s="270">
        <v>0.216</v>
      </c>
      <c r="AI51" s="258" t="s">
        <v>145</v>
      </c>
      <c r="AJ51" s="270">
        <v>0.16875000000000001</v>
      </c>
      <c r="AK51" s="67" t="s">
        <v>369</v>
      </c>
      <c r="AL51" s="248" t="s">
        <v>580</v>
      </c>
      <c r="AM51" s="247" t="s">
        <v>371</v>
      </c>
      <c r="AN51" s="248" t="s">
        <v>372</v>
      </c>
      <c r="AO51" s="248" t="s">
        <v>372</v>
      </c>
      <c r="AP51" s="248" t="s">
        <v>372</v>
      </c>
      <c r="AQ51" s="248" t="s">
        <v>362</v>
      </c>
      <c r="AR51" s="248" t="s">
        <v>372</v>
      </c>
      <c r="AS51" s="248" t="s">
        <v>372</v>
      </c>
      <c r="AT51" s="248" t="s">
        <v>1316</v>
      </c>
      <c r="AU51" s="248" t="s">
        <v>1317</v>
      </c>
      <c r="AV51" s="272" t="s">
        <v>1318</v>
      </c>
      <c r="AW51" s="183">
        <v>45642</v>
      </c>
      <c r="AX51" s="184" t="s">
        <v>447</v>
      </c>
      <c r="AY51" s="185" t="s">
        <v>1319</v>
      </c>
      <c r="AZ51" s="186"/>
      <c r="BA51" s="187"/>
      <c r="BB51" s="188"/>
      <c r="BC51" s="186"/>
      <c r="BD51" s="184"/>
      <c r="BE51" s="185"/>
      <c r="BF51" s="186"/>
      <c r="BG51" s="187"/>
      <c r="BH51" s="188"/>
      <c r="BI51" s="186"/>
      <c r="BJ51" s="184"/>
      <c r="BK51" s="185"/>
      <c r="BL51" s="186"/>
      <c r="BM51" s="187"/>
      <c r="BN51" s="188"/>
      <c r="BO51" s="186"/>
      <c r="BP51" s="184"/>
      <c r="BQ51" s="185"/>
      <c r="BR51" s="186"/>
      <c r="BS51" s="187"/>
      <c r="BT51" s="188"/>
      <c r="BU51" s="186"/>
      <c r="BV51" s="184"/>
      <c r="BW51" s="185"/>
      <c r="BX51" s="186"/>
      <c r="BY51" s="187"/>
      <c r="BZ51" s="188"/>
      <c r="CA51" s="186"/>
      <c r="CB51" s="184"/>
      <c r="CC51" s="185"/>
      <c r="CD51" s="186"/>
      <c r="CE51" s="187"/>
      <c r="CF51" s="189"/>
      <c r="CG51" s="2">
        <f t="shared" si="41"/>
        <v>33</v>
      </c>
      <c r="CH51" s="52" t="s">
        <v>582</v>
      </c>
      <c r="CI51" s="52" t="s">
        <v>583</v>
      </c>
      <c r="CJ51" s="52" t="s">
        <v>568</v>
      </c>
      <c r="CK51" s="52" t="s">
        <v>376</v>
      </c>
      <c r="CL51" s="52" t="s">
        <v>377</v>
      </c>
      <c r="CM51" s="52" t="s">
        <v>377</v>
      </c>
      <c r="CN51" s="52" t="s">
        <v>378</v>
      </c>
      <c r="CO51" s="52" t="s">
        <v>377</v>
      </c>
      <c r="CP51" s="52" t="s">
        <v>380</v>
      </c>
      <c r="CQ51" s="52"/>
      <c r="CR51" s="52" t="s">
        <v>380</v>
      </c>
      <c r="CS51" s="52" t="s">
        <v>380</v>
      </c>
      <c r="CT51" s="52" t="s">
        <v>380</v>
      </c>
      <c r="CU51" s="52" t="s">
        <v>569</v>
      </c>
      <c r="CV51" s="52" t="s">
        <v>380</v>
      </c>
      <c r="CW51" s="52" t="s">
        <v>569</v>
      </c>
      <c r="CX51" s="52" t="s">
        <v>584</v>
      </c>
      <c r="CY51" s="52" t="s">
        <v>380</v>
      </c>
      <c r="CZ51" s="52" t="s">
        <v>380</v>
      </c>
      <c r="DA51" s="52" t="s">
        <v>380</v>
      </c>
      <c r="DB51" s="52" t="s">
        <v>380</v>
      </c>
      <c r="DC51" s="52" t="s">
        <v>380</v>
      </c>
      <c r="DD51" s="52" t="s">
        <v>380</v>
      </c>
      <c r="DF51" s="174" t="str">
        <f t="shared" si="42"/>
        <v>Gestión de procesos</v>
      </c>
      <c r="DG51" s="330" t="str">
        <f t="shared" si="43"/>
        <v>Posibilidad de afectación reputacional por incumplimiento en la entrega de comunicaciones oficiales y trámite de actos administrativos, debido a errores (fallas o deficiencias) en la gestión, trámite y/o expedición de los mismos</v>
      </c>
      <c r="DH51" s="330"/>
      <c r="DI51" s="330"/>
      <c r="DJ51" s="330"/>
      <c r="DK51" s="330"/>
      <c r="DL51" s="330"/>
      <c r="DM51" s="330"/>
      <c r="DN51" s="174" t="str">
        <f t="shared" si="44"/>
        <v>Moderado</v>
      </c>
      <c r="DO51" s="174" t="str">
        <f t="shared" si="55"/>
        <v>Bajo</v>
      </c>
      <c r="DQ51" s="170" t="e">
        <f>SUM(LEN(#REF!)-LEN(SUBSTITUTE(#REF!,"- Preventivo","")))/LEN("- Preventivo")</f>
        <v>#REF!</v>
      </c>
      <c r="DR51" s="170" t="e">
        <f t="shared" si="45"/>
        <v>#REF!</v>
      </c>
      <c r="DS51" s="170" t="e">
        <f>SUM(LEN(#REF!)-LEN(SUBSTITUTE(#REF!,"- Detectivo","")))/LEN("- Detectivo")</f>
        <v>#REF!</v>
      </c>
      <c r="DT51" s="170" t="e">
        <f t="shared" si="46"/>
        <v>#REF!</v>
      </c>
      <c r="DU51" s="170" t="e">
        <f>SUM(LEN(#REF!)-LEN(SUBSTITUTE(#REF!,"- Correctivo","")))/LEN("- Correctivo")</f>
        <v>#REF!</v>
      </c>
      <c r="DV51" s="170" t="e">
        <f t="shared" si="47"/>
        <v>#REF!</v>
      </c>
      <c r="DW51" s="170" t="e">
        <f t="shared" si="19"/>
        <v>#REF!</v>
      </c>
      <c r="DX51" s="170" t="e">
        <f t="shared" si="48"/>
        <v>#REF!</v>
      </c>
      <c r="DY51" s="170" t="e">
        <f>SUM(LEN(#REF!)-LEN(SUBSTITUTE(#REF!,"- Documentado","")))/LEN("- Documentado")</f>
        <v>#REF!</v>
      </c>
      <c r="DZ51" s="170" t="e">
        <f>SUM(LEN(#REF!)-LEN(SUBSTITUTE(#REF!,"- Documentado","")))/LEN("- Documentado")</f>
        <v>#REF!</v>
      </c>
      <c r="EA51" s="170" t="e">
        <f t="shared" si="49"/>
        <v>#REF!</v>
      </c>
      <c r="EB51" s="170" t="e">
        <f>SUM(LEN(#REF!)-LEN(SUBSTITUTE(#REF!,"- Continua","")))/LEN("- Continua")</f>
        <v>#REF!</v>
      </c>
      <c r="EC51" s="170" t="e">
        <f>SUM(LEN(#REF!)-LEN(SUBSTITUTE(#REF!,"- Continua","")))/LEN("- Continua")</f>
        <v>#REF!</v>
      </c>
      <c r="ED51" s="170" t="e">
        <f t="shared" si="50"/>
        <v>#REF!</v>
      </c>
      <c r="EE51" s="170" t="e">
        <f>SUM(LEN(#REF!)-LEN(SUBSTITUTE(#REF!,"- Con registro","")))/LEN("- Con registro")</f>
        <v>#REF!</v>
      </c>
      <c r="EF51" s="170" t="e">
        <f>SUM(LEN(#REF!)-LEN(SUBSTITUTE(#REF!,"- Con registro","")))/LEN("- Con registro")</f>
        <v>#REF!</v>
      </c>
      <c r="EG51" s="170" t="e">
        <f t="shared" si="51"/>
        <v>#REF!</v>
      </c>
      <c r="EH51" s="173" t="e">
        <f t="shared" si="20"/>
        <v>#REF!</v>
      </c>
      <c r="EI51" s="173" t="e">
        <f t="shared" si="21"/>
        <v>#REF!</v>
      </c>
      <c r="EJ51" s="204" t="e">
        <f t="shared" si="22"/>
        <v>#REF!</v>
      </c>
      <c r="EK51" s="332" t="e">
        <f t="shared" si="23"/>
        <v>#REF!</v>
      </c>
      <c r="EL51" s="332"/>
      <c r="EM51" s="332"/>
      <c r="EN51" s="332"/>
      <c r="EO51" s="332"/>
      <c r="EP51" s="332"/>
      <c r="EQ51" s="332"/>
      <c r="ER51" s="332"/>
      <c r="ES51" s="332"/>
      <c r="ET51" s="332"/>
      <c r="EV51" s="198">
        <f t="shared" si="24"/>
        <v>45642</v>
      </c>
      <c r="EW51" s="199" t="str">
        <f t="shared" si="25"/>
        <v>31 de enero de 2025</v>
      </c>
      <c r="EX51" s="170" t="str">
        <f t="shared" si="26"/>
        <v>Riesgos</v>
      </c>
      <c r="EY51" s="170" t="str">
        <f t="shared" si="52"/>
        <v>ID_-: Posibilidad de afectación reputacional por incumplimiento en la entrega de comunicaciones oficiales y trámite de actos administrativos, debido a errores (fallas o deficiencias) en la gestión, trámite y/o expedición de los mismos</v>
      </c>
      <c r="EZ51" s="170" t="str">
        <f t="shared" si="53"/>
        <v>Ajuste en Identificación del riesgo
 en el Mapa de riesgos de Gestión de Servicios Administrativos y Tecnológicos</v>
      </c>
      <c r="FA51" s="170" t="str">
        <f t="shared" si="54"/>
        <v>Solicitud de cambio realizada y aprobada por la Subdirección de Gestión Documental a través del Aplicativo DARUMA</v>
      </c>
    </row>
    <row r="52" spans="1:157" ht="399.95" customHeight="1" x14ac:dyDescent="0.2">
      <c r="A52" s="254" t="s">
        <v>559</v>
      </c>
      <c r="B52" s="255" t="s">
        <v>560</v>
      </c>
      <c r="C52" s="255" t="s">
        <v>561</v>
      </c>
      <c r="D52" s="254" t="s">
        <v>538</v>
      </c>
      <c r="E52" s="254" t="s">
        <v>495</v>
      </c>
      <c r="F52" s="255" t="s">
        <v>1320</v>
      </c>
      <c r="G52" s="265" t="s">
        <v>362</v>
      </c>
      <c r="H52" s="256" t="s">
        <v>362</v>
      </c>
      <c r="I52" s="251" t="s">
        <v>1321</v>
      </c>
      <c r="J52" s="254" t="s">
        <v>36</v>
      </c>
      <c r="K52" s="256" t="s">
        <v>363</v>
      </c>
      <c r="L52" s="255" t="s">
        <v>574</v>
      </c>
      <c r="M52" s="257" t="s">
        <v>1322</v>
      </c>
      <c r="N52" s="255" t="s">
        <v>1323</v>
      </c>
      <c r="O52" s="255" t="s">
        <v>1324</v>
      </c>
      <c r="P52" s="255" t="s">
        <v>1315</v>
      </c>
      <c r="Q52" s="255" t="s">
        <v>365</v>
      </c>
      <c r="R52" s="255" t="s">
        <v>366</v>
      </c>
      <c r="S52" s="255" t="s">
        <v>389</v>
      </c>
      <c r="T52" s="255" t="s">
        <v>901</v>
      </c>
      <c r="U52" s="258" t="s">
        <v>102</v>
      </c>
      <c r="V52" s="259">
        <v>0.6</v>
      </c>
      <c r="W52" s="258" t="s">
        <v>124</v>
      </c>
      <c r="X52" s="258" t="s">
        <v>145</v>
      </c>
      <c r="Y52" s="258" t="s">
        <v>124</v>
      </c>
      <c r="Z52" s="258" t="s">
        <v>145</v>
      </c>
      <c r="AA52" s="258" t="s">
        <v>124</v>
      </c>
      <c r="AB52" s="258" t="s">
        <v>124</v>
      </c>
      <c r="AC52" s="258" t="s">
        <v>124</v>
      </c>
      <c r="AD52" s="259">
        <v>0.4</v>
      </c>
      <c r="AE52" s="67" t="s">
        <v>86</v>
      </c>
      <c r="AF52" s="255" t="s">
        <v>1325</v>
      </c>
      <c r="AG52" s="258" t="s">
        <v>144</v>
      </c>
      <c r="AH52" s="270">
        <v>0.1512</v>
      </c>
      <c r="AI52" s="258" t="s">
        <v>145</v>
      </c>
      <c r="AJ52" s="270">
        <v>0.16875000000000001</v>
      </c>
      <c r="AK52" s="67" t="s">
        <v>369</v>
      </c>
      <c r="AL52" s="255" t="s">
        <v>580</v>
      </c>
      <c r="AM52" s="254" t="s">
        <v>371</v>
      </c>
      <c r="AN52" s="255" t="s">
        <v>372</v>
      </c>
      <c r="AO52" s="255" t="s">
        <v>372</v>
      </c>
      <c r="AP52" s="255" t="s">
        <v>372</v>
      </c>
      <c r="AQ52" s="255" t="s">
        <v>362</v>
      </c>
      <c r="AR52" s="255" t="s">
        <v>372</v>
      </c>
      <c r="AS52" s="255" t="s">
        <v>372</v>
      </c>
      <c r="AT52" s="255" t="s">
        <v>1326</v>
      </c>
      <c r="AU52" s="255" t="s">
        <v>1327</v>
      </c>
      <c r="AV52" s="255" t="s">
        <v>1328</v>
      </c>
      <c r="AW52" s="183">
        <v>45642</v>
      </c>
      <c r="AX52" s="184" t="s">
        <v>447</v>
      </c>
      <c r="AY52" s="185" t="s">
        <v>1329</v>
      </c>
      <c r="AZ52" s="186"/>
      <c r="BA52" s="187"/>
      <c r="BB52" s="188"/>
      <c r="BC52" s="186"/>
      <c r="BD52" s="184"/>
      <c r="BE52" s="185"/>
      <c r="BF52" s="186"/>
      <c r="BG52" s="187"/>
      <c r="BH52" s="188"/>
      <c r="BI52" s="186"/>
      <c r="BJ52" s="184"/>
      <c r="BK52" s="185"/>
      <c r="BL52" s="186"/>
      <c r="BM52" s="187"/>
      <c r="BN52" s="188"/>
      <c r="BO52" s="186"/>
      <c r="BP52" s="184"/>
      <c r="BQ52" s="185"/>
      <c r="BR52" s="186"/>
      <c r="BS52" s="187"/>
      <c r="BT52" s="188"/>
      <c r="BU52" s="186"/>
      <c r="BV52" s="184"/>
      <c r="BW52" s="185"/>
      <c r="BX52" s="186"/>
      <c r="BY52" s="187"/>
      <c r="BZ52" s="188"/>
      <c r="CA52" s="186"/>
      <c r="CB52" s="184"/>
      <c r="CC52" s="185"/>
      <c r="CD52" s="186"/>
      <c r="CE52" s="187"/>
      <c r="CF52" s="189"/>
      <c r="CG52" s="2">
        <f t="shared" si="41"/>
        <v>33</v>
      </c>
      <c r="CH52" s="52" t="s">
        <v>582</v>
      </c>
      <c r="CI52" s="52" t="s">
        <v>583</v>
      </c>
      <c r="CJ52" s="52" t="s">
        <v>568</v>
      </c>
      <c r="CK52" s="52" t="s">
        <v>376</v>
      </c>
      <c r="CL52" s="52" t="s">
        <v>377</v>
      </c>
      <c r="CM52" s="52" t="s">
        <v>377</v>
      </c>
      <c r="CN52" s="52" t="s">
        <v>378</v>
      </c>
      <c r="CO52" s="52" t="s">
        <v>377</v>
      </c>
      <c r="CP52" s="52" t="s">
        <v>380</v>
      </c>
      <c r="CQ52" s="52"/>
      <c r="CR52" s="52" t="s">
        <v>380</v>
      </c>
      <c r="CS52" s="52" t="s">
        <v>380</v>
      </c>
      <c r="CT52" s="52" t="s">
        <v>380</v>
      </c>
      <c r="CU52" s="52" t="s">
        <v>569</v>
      </c>
      <c r="CV52" s="52" t="s">
        <v>380</v>
      </c>
      <c r="CW52" s="52" t="s">
        <v>569</v>
      </c>
      <c r="CX52" s="52" t="s">
        <v>586</v>
      </c>
      <c r="CY52" s="52" t="s">
        <v>380</v>
      </c>
      <c r="CZ52" s="52" t="s">
        <v>380</v>
      </c>
      <c r="DA52" s="52" t="s">
        <v>380</v>
      </c>
      <c r="DB52" s="52" t="s">
        <v>380</v>
      </c>
      <c r="DC52" s="52" t="s">
        <v>380</v>
      </c>
      <c r="DD52" s="52" t="s">
        <v>380</v>
      </c>
      <c r="DF52" s="174" t="str">
        <f t="shared" si="42"/>
        <v>Gestión de procesos</v>
      </c>
      <c r="DG52" s="330" t="str">
        <f t="shared" si="43"/>
        <v>Posibilidad de afectación reputacional por inconsistencias en los planes o instrumentos archivísticos, debido a errores (fallas o deficiencias) en la aplicación de los lineamientos  para su implementación o actualización.</v>
      </c>
      <c r="DH52" s="330"/>
      <c r="DI52" s="330"/>
      <c r="DJ52" s="330"/>
      <c r="DK52" s="330"/>
      <c r="DL52" s="330"/>
      <c r="DM52" s="330"/>
      <c r="DN52" s="174" t="str">
        <f t="shared" si="44"/>
        <v>Moderado</v>
      </c>
      <c r="DO52" s="174" t="str">
        <f t="shared" si="55"/>
        <v>Bajo</v>
      </c>
      <c r="DQ52" s="170" t="e">
        <f>SUM(LEN(#REF!)-LEN(SUBSTITUTE(#REF!,"- Preventivo","")))/LEN("- Preventivo")</f>
        <v>#REF!</v>
      </c>
      <c r="DR52" s="170" t="e">
        <f t="shared" si="45"/>
        <v>#REF!</v>
      </c>
      <c r="DS52" s="170" t="e">
        <f>SUM(LEN(#REF!)-LEN(SUBSTITUTE(#REF!,"- Detectivo","")))/LEN("- Detectivo")</f>
        <v>#REF!</v>
      </c>
      <c r="DT52" s="170" t="e">
        <f t="shared" si="46"/>
        <v>#REF!</v>
      </c>
      <c r="DU52" s="170" t="e">
        <f>SUM(LEN(#REF!)-LEN(SUBSTITUTE(#REF!,"- Correctivo","")))/LEN("- Correctivo")</f>
        <v>#REF!</v>
      </c>
      <c r="DV52" s="170" t="e">
        <f t="shared" si="47"/>
        <v>#REF!</v>
      </c>
      <c r="DW52" s="170" t="e">
        <f t="shared" si="19"/>
        <v>#REF!</v>
      </c>
      <c r="DX52" s="170" t="e">
        <f t="shared" si="48"/>
        <v>#REF!</v>
      </c>
      <c r="DY52" s="170" t="e">
        <f>SUM(LEN(#REF!)-LEN(SUBSTITUTE(#REF!,"- Documentado","")))/LEN("- Documentado")</f>
        <v>#REF!</v>
      </c>
      <c r="DZ52" s="170" t="e">
        <f>SUM(LEN(#REF!)-LEN(SUBSTITUTE(#REF!,"- Documentado","")))/LEN("- Documentado")</f>
        <v>#REF!</v>
      </c>
      <c r="EA52" s="170" t="e">
        <f t="shared" si="49"/>
        <v>#REF!</v>
      </c>
      <c r="EB52" s="170" t="e">
        <f>SUM(LEN(#REF!)-LEN(SUBSTITUTE(#REF!,"- Continua","")))/LEN("- Continua")</f>
        <v>#REF!</v>
      </c>
      <c r="EC52" s="170" t="e">
        <f>SUM(LEN(#REF!)-LEN(SUBSTITUTE(#REF!,"- Continua","")))/LEN("- Continua")</f>
        <v>#REF!</v>
      </c>
      <c r="ED52" s="170" t="e">
        <f t="shared" si="50"/>
        <v>#REF!</v>
      </c>
      <c r="EE52" s="170" t="e">
        <f>SUM(LEN(#REF!)-LEN(SUBSTITUTE(#REF!,"- Con registro","")))/LEN("- Con registro")</f>
        <v>#REF!</v>
      </c>
      <c r="EF52" s="170" t="e">
        <f>SUM(LEN(#REF!)-LEN(SUBSTITUTE(#REF!,"- Con registro","")))/LEN("- Con registro")</f>
        <v>#REF!</v>
      </c>
      <c r="EG52" s="170" t="e">
        <f t="shared" si="51"/>
        <v>#REF!</v>
      </c>
      <c r="EH52" s="173" t="e">
        <f t="shared" si="20"/>
        <v>#REF!</v>
      </c>
      <c r="EI52" s="173" t="e">
        <f t="shared" si="21"/>
        <v>#REF!</v>
      </c>
      <c r="EJ52" s="204" t="e">
        <f t="shared" si="22"/>
        <v>#REF!</v>
      </c>
      <c r="EK52" s="332" t="e">
        <f t="shared" si="23"/>
        <v>#REF!</v>
      </c>
      <c r="EL52" s="332"/>
      <c r="EM52" s="332"/>
      <c r="EN52" s="332"/>
      <c r="EO52" s="332"/>
      <c r="EP52" s="332"/>
      <c r="EQ52" s="332"/>
      <c r="ER52" s="332"/>
      <c r="ES52" s="332"/>
      <c r="ET52" s="332"/>
      <c r="EV52" s="198">
        <f t="shared" si="24"/>
        <v>45642</v>
      </c>
      <c r="EW52" s="199" t="str">
        <f t="shared" si="25"/>
        <v>31 de enero de 2025</v>
      </c>
      <c r="EX52" s="170" t="str">
        <f t="shared" si="26"/>
        <v>Riesgos</v>
      </c>
      <c r="EY52" s="170" t="str">
        <f t="shared" si="52"/>
        <v>ID_-: Posibilidad de afectación reputacional por inconsistencias en los planes o instrumentos archivísticos, debido a errores (fallas o deficiencias) en la aplicación de los lineamientos  para su implementación o actualización.</v>
      </c>
      <c r="EZ52" s="170" t="str">
        <f t="shared" si="53"/>
        <v>Ajuste en Identificación del riesgo
 en el Mapa de riesgos de Gestión de Servicios Administrativos y Tecnológicos</v>
      </c>
      <c r="FA52" s="170" t="str">
        <f t="shared" si="54"/>
        <v>Solicitud de cambio realizada y aprobada por la Subdirección de Gestión Documental a través del Aplicativo DARUMA</v>
      </c>
    </row>
    <row r="53" spans="1:157" ht="399.95" customHeight="1" x14ac:dyDescent="0.2">
      <c r="A53" s="254" t="s">
        <v>559</v>
      </c>
      <c r="B53" s="255" t="s">
        <v>560</v>
      </c>
      <c r="C53" s="255" t="s">
        <v>561</v>
      </c>
      <c r="D53" s="254" t="s">
        <v>538</v>
      </c>
      <c r="E53" s="254" t="s">
        <v>495</v>
      </c>
      <c r="F53" s="248" t="s">
        <v>572</v>
      </c>
      <c r="G53" s="265" t="s">
        <v>362</v>
      </c>
      <c r="H53" s="256" t="s">
        <v>362</v>
      </c>
      <c r="I53" s="251" t="s">
        <v>573</v>
      </c>
      <c r="J53" s="247" t="s">
        <v>64</v>
      </c>
      <c r="K53" s="247" t="s">
        <v>427</v>
      </c>
      <c r="L53" s="247" t="s">
        <v>574</v>
      </c>
      <c r="M53" s="248" t="s">
        <v>1330</v>
      </c>
      <c r="N53" s="248" t="s">
        <v>1331</v>
      </c>
      <c r="O53" s="248" t="s">
        <v>575</v>
      </c>
      <c r="P53" s="248" t="s">
        <v>1315</v>
      </c>
      <c r="Q53" s="248" t="s">
        <v>365</v>
      </c>
      <c r="R53" s="248" t="s">
        <v>366</v>
      </c>
      <c r="S53" s="255" t="s">
        <v>367</v>
      </c>
      <c r="T53" s="255" t="s">
        <v>368</v>
      </c>
      <c r="U53" s="258" t="s">
        <v>144</v>
      </c>
      <c r="V53" s="259">
        <v>0.2</v>
      </c>
      <c r="W53" s="258" t="s">
        <v>362</v>
      </c>
      <c r="X53" s="258" t="s">
        <v>362</v>
      </c>
      <c r="Y53" s="258" t="s">
        <v>362</v>
      </c>
      <c r="Z53" s="258" t="s">
        <v>362</v>
      </c>
      <c r="AA53" s="258" t="s">
        <v>362</v>
      </c>
      <c r="AB53" s="258" t="s">
        <v>362</v>
      </c>
      <c r="AC53" s="258" t="s">
        <v>79</v>
      </c>
      <c r="AD53" s="259">
        <v>0.8</v>
      </c>
      <c r="AE53" s="67" t="s">
        <v>383</v>
      </c>
      <c r="AF53" s="248" t="s">
        <v>576</v>
      </c>
      <c r="AG53" s="258" t="s">
        <v>144</v>
      </c>
      <c r="AH53" s="270">
        <v>8.3999999999999991E-2</v>
      </c>
      <c r="AI53" s="258" t="s">
        <v>79</v>
      </c>
      <c r="AJ53" s="270">
        <v>0.8</v>
      </c>
      <c r="AK53" s="67" t="s">
        <v>383</v>
      </c>
      <c r="AL53" s="248" t="s">
        <v>1332</v>
      </c>
      <c r="AM53" s="247" t="s">
        <v>386</v>
      </c>
      <c r="AN53" s="248" t="s">
        <v>577</v>
      </c>
      <c r="AO53" s="255" t="s">
        <v>578</v>
      </c>
      <c r="AP53" s="248" t="s">
        <v>1333</v>
      </c>
      <c r="AQ53" s="248" t="s">
        <v>362</v>
      </c>
      <c r="AR53" s="248" t="s">
        <v>1334</v>
      </c>
      <c r="AS53" s="248" t="s">
        <v>933</v>
      </c>
      <c r="AT53" s="248" t="s">
        <v>1335</v>
      </c>
      <c r="AU53" s="248" t="s">
        <v>1336</v>
      </c>
      <c r="AV53" s="272" t="s">
        <v>1337</v>
      </c>
      <c r="AW53" s="183">
        <v>45642</v>
      </c>
      <c r="AX53" s="184" t="s">
        <v>447</v>
      </c>
      <c r="AY53" s="185" t="s">
        <v>1338</v>
      </c>
      <c r="AZ53" s="186"/>
      <c r="BA53" s="186"/>
      <c r="BB53" s="188"/>
      <c r="BC53" s="186"/>
      <c r="BD53" s="184"/>
      <c r="BE53" s="185"/>
      <c r="BF53" s="186"/>
      <c r="BG53" s="187"/>
      <c r="BH53" s="188"/>
      <c r="BI53" s="186"/>
      <c r="BJ53" s="184"/>
      <c r="BK53" s="185"/>
      <c r="BL53" s="186"/>
      <c r="BM53" s="187"/>
      <c r="BN53" s="188"/>
      <c r="BO53" s="186"/>
      <c r="BP53" s="184"/>
      <c r="BQ53" s="185"/>
      <c r="BR53" s="186"/>
      <c r="BS53" s="187"/>
      <c r="BT53" s="188"/>
      <c r="BU53" s="186"/>
      <c r="BV53" s="184"/>
      <c r="BW53" s="185"/>
      <c r="BX53" s="186"/>
      <c r="BY53" s="187"/>
      <c r="BZ53" s="188"/>
      <c r="CA53" s="186"/>
      <c r="CB53" s="184"/>
      <c r="CC53" s="185"/>
      <c r="CD53" s="186"/>
      <c r="CE53" s="187"/>
      <c r="CF53" s="189"/>
      <c r="CH53" s="52"/>
      <c r="CI53" s="52"/>
      <c r="CJ53" s="52"/>
      <c r="CK53" s="52"/>
      <c r="CL53" s="52"/>
      <c r="CM53" s="52"/>
      <c r="CN53" s="52"/>
      <c r="CO53" s="52"/>
      <c r="CP53" s="52"/>
      <c r="CQ53" s="52"/>
      <c r="CR53" s="52"/>
      <c r="CS53" s="52"/>
      <c r="CT53" s="52"/>
      <c r="CU53" s="52"/>
      <c r="CV53" s="52"/>
      <c r="CW53" s="52"/>
      <c r="CX53" s="52"/>
      <c r="CY53" s="52"/>
      <c r="CZ53" s="52"/>
      <c r="DA53" s="52"/>
      <c r="DB53" s="52"/>
      <c r="DC53" s="52"/>
      <c r="DD53" s="52"/>
      <c r="DF53" s="174"/>
      <c r="DG53" s="174"/>
      <c r="DH53" s="174"/>
      <c r="DI53" s="174"/>
      <c r="DJ53" s="174"/>
      <c r="DK53" s="174"/>
      <c r="DL53" s="174"/>
      <c r="DM53" s="174"/>
      <c r="DN53" s="174"/>
      <c r="DO53" s="174"/>
      <c r="DQ53" s="170"/>
      <c r="DR53" s="170"/>
      <c r="DS53" s="170"/>
      <c r="DT53" s="170"/>
      <c r="DU53" s="170"/>
      <c r="DV53" s="170"/>
      <c r="DW53" s="170"/>
      <c r="DX53" s="170"/>
      <c r="DY53" s="170"/>
      <c r="DZ53" s="170"/>
      <c r="EA53" s="170"/>
      <c r="EB53" s="170"/>
      <c r="EC53" s="170"/>
      <c r="ED53" s="170"/>
      <c r="EE53" s="170"/>
      <c r="EF53" s="170"/>
      <c r="EG53" s="170"/>
      <c r="EH53" s="173"/>
      <c r="EI53" s="173"/>
      <c r="EJ53" s="204"/>
      <c r="EK53" s="37"/>
      <c r="EL53" s="37"/>
      <c r="EM53" s="37"/>
      <c r="EN53" s="37"/>
      <c r="EO53" s="37"/>
      <c r="EP53" s="37"/>
      <c r="EQ53" s="37"/>
      <c r="ER53" s="37"/>
      <c r="ES53" s="37"/>
      <c r="ET53" s="37"/>
      <c r="EV53" s="198"/>
      <c r="EW53" s="199"/>
      <c r="EX53" s="170"/>
      <c r="EY53" s="170"/>
      <c r="EZ53" s="170"/>
      <c r="FA53" s="170"/>
    </row>
    <row r="54" spans="1:157" ht="171" customHeight="1" x14ac:dyDescent="0.2">
      <c r="A54" s="247" t="s">
        <v>588</v>
      </c>
      <c r="B54" s="248" t="s">
        <v>1375</v>
      </c>
      <c r="C54" s="248" t="s">
        <v>1376</v>
      </c>
      <c r="D54" s="247" t="s">
        <v>159</v>
      </c>
      <c r="E54" s="247" t="s">
        <v>91</v>
      </c>
      <c r="F54" s="248" t="s">
        <v>1377</v>
      </c>
      <c r="G54" s="264" t="s">
        <v>362</v>
      </c>
      <c r="H54" s="247" t="s">
        <v>362</v>
      </c>
      <c r="I54" s="251" t="s">
        <v>1378</v>
      </c>
      <c r="J54" s="247" t="s">
        <v>36</v>
      </c>
      <c r="K54" s="247" t="s">
        <v>363</v>
      </c>
      <c r="L54" s="247" t="s">
        <v>160</v>
      </c>
      <c r="M54" s="248" t="s">
        <v>1379</v>
      </c>
      <c r="N54" s="248" t="s">
        <v>1380</v>
      </c>
      <c r="O54" s="248" t="s">
        <v>1381</v>
      </c>
      <c r="P54" s="248" t="s">
        <v>1382</v>
      </c>
      <c r="Q54" s="248" t="s">
        <v>365</v>
      </c>
      <c r="R54" s="248" t="s">
        <v>366</v>
      </c>
      <c r="S54" s="248" t="s">
        <v>367</v>
      </c>
      <c r="T54" s="248" t="s">
        <v>368</v>
      </c>
      <c r="U54" s="252" t="s">
        <v>102</v>
      </c>
      <c r="V54" s="253">
        <v>0.6</v>
      </c>
      <c r="W54" s="252" t="s">
        <v>145</v>
      </c>
      <c r="X54" s="252" t="s">
        <v>124</v>
      </c>
      <c r="Y54" s="252" t="s">
        <v>124</v>
      </c>
      <c r="Z54" s="252" t="s">
        <v>145</v>
      </c>
      <c r="AA54" s="252" t="s">
        <v>103</v>
      </c>
      <c r="AB54" s="252" t="s">
        <v>124</v>
      </c>
      <c r="AC54" s="252" t="s">
        <v>103</v>
      </c>
      <c r="AD54" s="253">
        <v>0.6</v>
      </c>
      <c r="AE54" s="213" t="s">
        <v>86</v>
      </c>
      <c r="AF54" s="248" t="s">
        <v>1383</v>
      </c>
      <c r="AG54" s="252" t="s">
        <v>123</v>
      </c>
      <c r="AH54" s="269">
        <v>0.252</v>
      </c>
      <c r="AI54" s="252" t="s">
        <v>124</v>
      </c>
      <c r="AJ54" s="269">
        <v>0.33749999999999997</v>
      </c>
      <c r="AK54" s="213" t="s">
        <v>86</v>
      </c>
      <c r="AL54" s="248" t="s">
        <v>1384</v>
      </c>
      <c r="AM54" s="247" t="s">
        <v>386</v>
      </c>
      <c r="AN54" s="248" t="s">
        <v>1385</v>
      </c>
      <c r="AO54" s="248" t="s">
        <v>1386</v>
      </c>
      <c r="AP54" s="248" t="s">
        <v>1387</v>
      </c>
      <c r="AQ54" s="248" t="s">
        <v>362</v>
      </c>
      <c r="AR54" s="248" t="s">
        <v>965</v>
      </c>
      <c r="AS54" s="248" t="s">
        <v>1388</v>
      </c>
      <c r="AT54" s="248" t="s">
        <v>1389</v>
      </c>
      <c r="AU54" s="248" t="s">
        <v>1390</v>
      </c>
      <c r="AV54" s="272" t="s">
        <v>1391</v>
      </c>
      <c r="AW54" s="211">
        <v>45638</v>
      </c>
      <c r="AX54" s="184" t="s">
        <v>482</v>
      </c>
      <c r="AY54" s="238" t="s">
        <v>1392</v>
      </c>
      <c r="AZ54" s="186"/>
      <c r="BA54" s="186"/>
      <c r="BB54" s="182"/>
      <c r="BC54" s="186"/>
      <c r="BD54" s="184"/>
      <c r="BE54" s="185"/>
      <c r="BF54" s="186"/>
      <c r="BG54" s="187"/>
      <c r="BH54" s="188"/>
      <c r="BI54" s="186"/>
      <c r="BJ54" s="184"/>
      <c r="BK54" s="185"/>
      <c r="BL54" s="186"/>
      <c r="BM54" s="187"/>
      <c r="BN54" s="188"/>
      <c r="BO54" s="186"/>
      <c r="BP54" s="184"/>
      <c r="BQ54" s="185"/>
      <c r="BR54" s="186"/>
      <c r="BS54" s="187"/>
      <c r="BT54" s="188"/>
      <c r="BU54" s="186"/>
      <c r="BV54" s="184"/>
      <c r="BW54" s="185"/>
      <c r="BX54" s="186"/>
      <c r="BY54" s="187"/>
      <c r="BZ54" s="188"/>
      <c r="CA54" s="186"/>
      <c r="CB54" s="184"/>
      <c r="CC54" s="185"/>
      <c r="CD54" s="186"/>
      <c r="CE54" s="187"/>
      <c r="CF54" s="189"/>
      <c r="CG54" s="2">
        <f t="shared" ref="CG54:CG90" si="56">COUNTBLANK(A54:CF54)</f>
        <v>33</v>
      </c>
      <c r="CH54" s="52" t="s">
        <v>582</v>
      </c>
      <c r="CI54" s="52" t="s">
        <v>583</v>
      </c>
      <c r="CJ54" s="52" t="s">
        <v>568</v>
      </c>
      <c r="CK54" s="52" t="s">
        <v>376</v>
      </c>
      <c r="CL54" s="52" t="s">
        <v>377</v>
      </c>
      <c r="CM54" s="52" t="s">
        <v>377</v>
      </c>
      <c r="CN54" s="52" t="s">
        <v>378</v>
      </c>
      <c r="CO54" s="52" t="s">
        <v>377</v>
      </c>
      <c r="CP54" s="52" t="s">
        <v>380</v>
      </c>
      <c r="CQ54" s="52"/>
      <c r="CR54" s="52" t="s">
        <v>380</v>
      </c>
      <c r="CS54" s="52" t="s">
        <v>387</v>
      </c>
      <c r="CT54" s="52" t="s">
        <v>380</v>
      </c>
      <c r="CU54" s="52" t="s">
        <v>380</v>
      </c>
      <c r="CV54" s="52" t="s">
        <v>380</v>
      </c>
      <c r="CW54" s="52" t="s">
        <v>380</v>
      </c>
      <c r="CX54" s="52" t="s">
        <v>587</v>
      </c>
      <c r="CY54" s="52" t="s">
        <v>380</v>
      </c>
      <c r="CZ54" s="52" t="s">
        <v>380</v>
      </c>
      <c r="DA54" s="52" t="s">
        <v>380</v>
      </c>
      <c r="DB54" s="52" t="s">
        <v>380</v>
      </c>
      <c r="DC54" s="52" t="s">
        <v>380</v>
      </c>
      <c r="DD54" s="52" t="s">
        <v>380</v>
      </c>
      <c r="DF54" s="174" t="str">
        <f t="shared" ref="DF54:DF90" si="57">J54</f>
        <v>Gestión de procesos</v>
      </c>
      <c r="DG54" s="330" t="str">
        <f t="shared" ref="DG54:DG90" si="58">I54</f>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v>
      </c>
      <c r="DH54" s="330"/>
      <c r="DI54" s="330"/>
      <c r="DJ54" s="330"/>
      <c r="DK54" s="330"/>
      <c r="DL54" s="330"/>
      <c r="DM54" s="330"/>
      <c r="DN54" s="174" t="str">
        <f t="shared" ref="DN54:DN90" si="59">AE54</f>
        <v>Moderado</v>
      </c>
      <c r="DO54" s="174" t="str">
        <f t="shared" si="55"/>
        <v>Moderado</v>
      </c>
      <c r="DQ54" s="170" t="e">
        <f>SUM(LEN(#REF!)-LEN(SUBSTITUTE(#REF!,"- Preventivo","")))/LEN("- Preventivo")</f>
        <v>#REF!</v>
      </c>
      <c r="DR54" s="170" t="e">
        <f t="shared" ref="DR54:DR91" si="60">SUMIFS($DQ$12:$DQ$90,$A$12:$A$90,A54)</f>
        <v>#REF!</v>
      </c>
      <c r="DS54" s="170" t="e">
        <f>SUM(LEN(#REF!)-LEN(SUBSTITUTE(#REF!,"- Detectivo","")))/LEN("- Detectivo")</f>
        <v>#REF!</v>
      </c>
      <c r="DT54" s="170" t="e">
        <f t="shared" ref="DT54:DT91" si="61">SUMIFS($DS$12:$DS$90,$A$12:$A$90,A54)</f>
        <v>#REF!</v>
      </c>
      <c r="DU54" s="170" t="e">
        <f>SUM(LEN(#REF!)-LEN(SUBSTITUTE(#REF!,"- Correctivo","")))/LEN("- Correctivo")</f>
        <v>#REF!</v>
      </c>
      <c r="DV54" s="170" t="e">
        <f t="shared" ref="DV54:DV91" si="62">SUMIFS($DU$12:$DU$90,$A$12:$A$90,A54)</f>
        <v>#REF!</v>
      </c>
      <c r="DW54" s="170" t="e">
        <f t="shared" si="19"/>
        <v>#REF!</v>
      </c>
      <c r="DX54" s="170" t="e">
        <f t="shared" ref="DX54:DX91" si="63">SUMIFS($DW$12:$DW$90,$A$12:$A$90,A54)</f>
        <v>#REF!</v>
      </c>
      <c r="DY54" s="170" t="e">
        <f>SUM(LEN(#REF!)-LEN(SUBSTITUTE(#REF!,"- Documentado","")))/LEN("- Documentado")</f>
        <v>#REF!</v>
      </c>
      <c r="DZ54" s="170" t="e">
        <f>SUM(LEN(#REF!)-LEN(SUBSTITUTE(#REF!,"- Documentado","")))/LEN("- Documentado")</f>
        <v>#REF!</v>
      </c>
      <c r="EA54" s="170" t="e">
        <f t="shared" ref="EA54:EA91" si="64">SUMIFS($DY$12:$DY$90,$A$12:$A$90,A54)+SUMIFS($DZ$12:$DZ$90,$A$12:$A$90,A54)</f>
        <v>#REF!</v>
      </c>
      <c r="EB54" s="170" t="e">
        <f>SUM(LEN(#REF!)-LEN(SUBSTITUTE(#REF!,"- Continua","")))/LEN("- Continua")</f>
        <v>#REF!</v>
      </c>
      <c r="EC54" s="170" t="e">
        <f>SUM(LEN(#REF!)-LEN(SUBSTITUTE(#REF!,"- Continua","")))/LEN("- Continua")</f>
        <v>#REF!</v>
      </c>
      <c r="ED54" s="170" t="e">
        <f t="shared" ref="ED54:ED91" si="65">SUMIFS($EB$12:$EB$90,$A$12:$A$90,A54)+SUMIFS($EC$12:$EC$90,$A$12:$A$90,A54)</f>
        <v>#REF!</v>
      </c>
      <c r="EE54" s="170" t="e">
        <f>SUM(LEN(#REF!)-LEN(SUBSTITUTE(#REF!,"- Con registro","")))/LEN("- Con registro")</f>
        <v>#REF!</v>
      </c>
      <c r="EF54" s="170" t="e">
        <f>SUM(LEN(#REF!)-LEN(SUBSTITUTE(#REF!,"- Con registro","")))/LEN("- Con registro")</f>
        <v>#REF!</v>
      </c>
      <c r="EG54" s="170" t="e">
        <f t="shared" ref="EG54:EG91" si="66">SUMIFS($EE$12:$EE$90,$A$12:$A$90,A54)+SUMIFS($EF$12:$EF$90,$A$12:$A$90,A54)</f>
        <v>#REF!</v>
      </c>
      <c r="EH54" s="173" t="e">
        <f t="shared" si="20"/>
        <v>#REF!</v>
      </c>
      <c r="EI54" s="173" t="e">
        <f t="shared" si="21"/>
        <v>#REF!</v>
      </c>
      <c r="EJ54" s="204" t="e">
        <f t="shared" si="22"/>
        <v>#REF!</v>
      </c>
      <c r="EK54" s="332" t="e">
        <f t="shared" si="23"/>
        <v>#REF!</v>
      </c>
      <c r="EL54" s="332"/>
      <c r="EM54" s="332"/>
      <c r="EN54" s="332"/>
      <c r="EO54" s="332"/>
      <c r="EP54" s="332"/>
      <c r="EQ54" s="332"/>
      <c r="ER54" s="332"/>
      <c r="ES54" s="332"/>
      <c r="ET54" s="332"/>
      <c r="EV54" s="198">
        <f t="shared" si="24"/>
        <v>45638</v>
      </c>
      <c r="EW54" s="199" t="str">
        <f t="shared" si="25"/>
        <v>31 de enero de 2025</v>
      </c>
      <c r="EX54" s="170" t="str">
        <f t="shared" si="26"/>
        <v>Riesgos</v>
      </c>
      <c r="EY54" s="170" t="str">
        <f t="shared" ref="EY54:EY90" si="67">IF(EX54="","",CONCATENATE("ID_",G54,": ",I54))</f>
        <v>ID_-: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v>
      </c>
      <c r="EZ54" s="170" t="str">
        <f t="shared" ref="EZ54:EZ90" si="68">IF(EY54="","",CONCATENATE("Ajuste en ",VLOOKUP(EV54,AW54:CF54,(MATCH(EV54,AW54:CF54,10)+1))," en el Mapa de riesgos de ",A54))</f>
        <v>Ajuste en Identificación del riesgo
Análisis antes de controles
Establecimiento de controles
Evaluación de controles
Tratamiento del riesgo en el Mapa de riesgos de Gestión del Conocimiento</v>
      </c>
      <c r="FA54" s="170" t="str">
        <f t="shared" ref="FA54:FA90" si="69">IF(EZ54="","",CONCATENATE("Solicitud de cambio realizada y aprobada por la ",L54," a través del Aplicativo DARUMA"))</f>
        <v>Solicitud de cambio realizada y aprobada por la Oficina Asesora de Planeación a través del Aplicativo DARUMA</v>
      </c>
    </row>
    <row r="55" spans="1:157" ht="399.95" customHeight="1" x14ac:dyDescent="0.2">
      <c r="A55" s="247" t="s">
        <v>588</v>
      </c>
      <c r="B55" s="248" t="s">
        <v>1375</v>
      </c>
      <c r="C55" s="248" t="s">
        <v>1376</v>
      </c>
      <c r="D55" s="247" t="s">
        <v>159</v>
      </c>
      <c r="E55" s="249" t="s">
        <v>91</v>
      </c>
      <c r="F55" s="250" t="s">
        <v>1393</v>
      </c>
      <c r="G55" s="247" t="s">
        <v>362</v>
      </c>
      <c r="H55" s="247" t="s">
        <v>362</v>
      </c>
      <c r="I55" s="251" t="s">
        <v>1394</v>
      </c>
      <c r="J55" s="247" t="s">
        <v>36</v>
      </c>
      <c r="K55" s="247" t="s">
        <v>363</v>
      </c>
      <c r="L55" s="247" t="s">
        <v>160</v>
      </c>
      <c r="M55" s="248" t="s">
        <v>1395</v>
      </c>
      <c r="N55" s="248" t="s">
        <v>1396</v>
      </c>
      <c r="O55" s="248" t="s">
        <v>1397</v>
      </c>
      <c r="P55" s="248" t="s">
        <v>1382</v>
      </c>
      <c r="Q55" s="248" t="s">
        <v>365</v>
      </c>
      <c r="R55" s="248" t="s">
        <v>366</v>
      </c>
      <c r="S55" s="248" t="s">
        <v>367</v>
      </c>
      <c r="T55" s="248" t="s">
        <v>368</v>
      </c>
      <c r="U55" s="252" t="s">
        <v>102</v>
      </c>
      <c r="V55" s="253">
        <v>0.6</v>
      </c>
      <c r="W55" s="252" t="s">
        <v>145</v>
      </c>
      <c r="X55" s="252" t="s">
        <v>124</v>
      </c>
      <c r="Y55" s="252" t="s">
        <v>124</v>
      </c>
      <c r="Z55" s="252" t="s">
        <v>145</v>
      </c>
      <c r="AA55" s="252" t="s">
        <v>103</v>
      </c>
      <c r="AB55" s="252" t="s">
        <v>124</v>
      </c>
      <c r="AC55" s="252" t="s">
        <v>103</v>
      </c>
      <c r="AD55" s="253">
        <v>0.6</v>
      </c>
      <c r="AE55" s="213" t="s">
        <v>86</v>
      </c>
      <c r="AF55" s="248" t="s">
        <v>1398</v>
      </c>
      <c r="AG55" s="252" t="s">
        <v>144</v>
      </c>
      <c r="AH55" s="269">
        <v>0.12959999999999999</v>
      </c>
      <c r="AI55" s="252" t="s">
        <v>103</v>
      </c>
      <c r="AJ55" s="269">
        <v>0.44999999999999996</v>
      </c>
      <c r="AK55" s="213" t="s">
        <v>86</v>
      </c>
      <c r="AL55" s="248" t="s">
        <v>1399</v>
      </c>
      <c r="AM55" s="247" t="s">
        <v>386</v>
      </c>
      <c r="AN55" s="248" t="s">
        <v>1404</v>
      </c>
      <c r="AO55" s="248" t="s">
        <v>1405</v>
      </c>
      <c r="AP55" s="248" t="s">
        <v>1406</v>
      </c>
      <c r="AQ55" s="247" t="s">
        <v>362</v>
      </c>
      <c r="AR55" s="248" t="s">
        <v>1199</v>
      </c>
      <c r="AS55" s="248" t="s">
        <v>933</v>
      </c>
      <c r="AT55" s="248" t="s">
        <v>1400</v>
      </c>
      <c r="AU55" s="248" t="s">
        <v>1401</v>
      </c>
      <c r="AV55" s="272" t="s">
        <v>1402</v>
      </c>
      <c r="AW55" s="183">
        <v>45638</v>
      </c>
      <c r="AX55" s="184" t="s">
        <v>447</v>
      </c>
      <c r="AY55" s="238" t="s">
        <v>1403</v>
      </c>
      <c r="AZ55" s="186"/>
      <c r="BA55" s="182"/>
      <c r="BB55" s="182"/>
      <c r="BC55" s="186"/>
      <c r="BD55" s="184"/>
      <c r="BE55" s="185"/>
      <c r="BF55" s="186"/>
      <c r="BG55" s="187"/>
      <c r="BH55" s="188"/>
      <c r="BI55" s="186"/>
      <c r="BJ55" s="184"/>
      <c r="BK55" s="185"/>
      <c r="BL55" s="186"/>
      <c r="BM55" s="187"/>
      <c r="BN55" s="188"/>
      <c r="BO55" s="186"/>
      <c r="BP55" s="184"/>
      <c r="BQ55" s="185"/>
      <c r="BR55" s="186"/>
      <c r="BS55" s="187"/>
      <c r="BT55" s="188"/>
      <c r="BU55" s="186"/>
      <c r="BV55" s="184"/>
      <c r="BW55" s="185"/>
      <c r="BX55" s="186"/>
      <c r="BY55" s="187"/>
      <c r="BZ55" s="188"/>
      <c r="CA55" s="186"/>
      <c r="CB55" s="184"/>
      <c r="CC55" s="185"/>
      <c r="CD55" s="186"/>
      <c r="CE55" s="187"/>
      <c r="CF55" s="189"/>
      <c r="CG55" s="2">
        <f t="shared" si="56"/>
        <v>33</v>
      </c>
      <c r="CH55" s="52" t="s">
        <v>390</v>
      </c>
      <c r="CI55" s="52" t="s">
        <v>391</v>
      </c>
      <c r="CJ55" s="52" t="s">
        <v>589</v>
      </c>
      <c r="CK55" s="52" t="s">
        <v>376</v>
      </c>
      <c r="CL55" s="52" t="s">
        <v>377</v>
      </c>
      <c r="CM55" s="52" t="s">
        <v>377</v>
      </c>
      <c r="CN55" s="52" t="s">
        <v>393</v>
      </c>
      <c r="CO55" s="52" t="s">
        <v>377</v>
      </c>
      <c r="CP55" s="52" t="s">
        <v>380</v>
      </c>
      <c r="CQ55" s="52"/>
      <c r="CR55" s="52" t="s">
        <v>380</v>
      </c>
      <c r="CS55" s="52" t="s">
        <v>380</v>
      </c>
      <c r="CT55" s="52" t="s">
        <v>380</v>
      </c>
      <c r="CU55" s="52" t="s">
        <v>380</v>
      </c>
      <c r="CV55" s="52" t="s">
        <v>380</v>
      </c>
      <c r="CW55" s="52" t="s">
        <v>380</v>
      </c>
      <c r="CX55" s="52" t="s">
        <v>590</v>
      </c>
      <c r="CY55" s="52" t="s">
        <v>380</v>
      </c>
      <c r="CZ55" s="52" t="s">
        <v>380</v>
      </c>
      <c r="DA55" s="52" t="s">
        <v>380</v>
      </c>
      <c r="DB55" s="52" t="s">
        <v>380</v>
      </c>
      <c r="DC55" s="52" t="s">
        <v>380</v>
      </c>
      <c r="DD55" s="52" t="s">
        <v>380</v>
      </c>
      <c r="DF55" s="174" t="str">
        <f t="shared" si="57"/>
        <v>Gestión de procesos</v>
      </c>
      <c r="DG55" s="330" t="str">
        <f t="shared" si="58"/>
        <v>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v>
      </c>
      <c r="DH55" s="330"/>
      <c r="DI55" s="330"/>
      <c r="DJ55" s="330"/>
      <c r="DK55" s="330"/>
      <c r="DL55" s="330"/>
      <c r="DM55" s="330"/>
      <c r="DN55" s="174" t="str">
        <f t="shared" si="59"/>
        <v>Moderado</v>
      </c>
      <c r="DO55" s="174" t="str">
        <f t="shared" si="55"/>
        <v>Moderado</v>
      </c>
      <c r="DQ55" s="170" t="e">
        <f>SUM(LEN(#REF!)-LEN(SUBSTITUTE(#REF!,"- Preventivo","")))/LEN("- Preventivo")</f>
        <v>#REF!</v>
      </c>
      <c r="DR55" s="170" t="e">
        <f t="shared" si="60"/>
        <v>#REF!</v>
      </c>
      <c r="DS55" s="170" t="e">
        <f>SUM(LEN(#REF!)-LEN(SUBSTITUTE(#REF!,"- Detectivo","")))/LEN("- Detectivo")</f>
        <v>#REF!</v>
      </c>
      <c r="DT55" s="170" t="e">
        <f t="shared" si="61"/>
        <v>#REF!</v>
      </c>
      <c r="DU55" s="170" t="e">
        <f>SUM(LEN(#REF!)-LEN(SUBSTITUTE(#REF!,"- Correctivo","")))/LEN("- Correctivo")</f>
        <v>#REF!</v>
      </c>
      <c r="DV55" s="170" t="e">
        <f t="shared" si="62"/>
        <v>#REF!</v>
      </c>
      <c r="DW55" s="170" t="e">
        <f t="shared" si="19"/>
        <v>#REF!</v>
      </c>
      <c r="DX55" s="170" t="e">
        <f t="shared" si="63"/>
        <v>#REF!</v>
      </c>
      <c r="DY55" s="170" t="e">
        <f>SUM(LEN(#REF!)-LEN(SUBSTITUTE(#REF!,"- Documentado","")))/LEN("- Documentado")</f>
        <v>#REF!</v>
      </c>
      <c r="DZ55" s="170" t="e">
        <f>SUM(LEN(#REF!)-LEN(SUBSTITUTE(#REF!,"- Documentado","")))/LEN("- Documentado")</f>
        <v>#REF!</v>
      </c>
      <c r="EA55" s="170" t="e">
        <f t="shared" si="64"/>
        <v>#REF!</v>
      </c>
      <c r="EB55" s="170" t="e">
        <f>SUM(LEN(#REF!)-LEN(SUBSTITUTE(#REF!,"- Continua","")))/LEN("- Continua")</f>
        <v>#REF!</v>
      </c>
      <c r="EC55" s="170" t="e">
        <f>SUM(LEN(#REF!)-LEN(SUBSTITUTE(#REF!,"- Continua","")))/LEN("- Continua")</f>
        <v>#REF!</v>
      </c>
      <c r="ED55" s="170" t="e">
        <f t="shared" si="65"/>
        <v>#REF!</v>
      </c>
      <c r="EE55" s="170" t="e">
        <f>SUM(LEN(#REF!)-LEN(SUBSTITUTE(#REF!,"- Con registro","")))/LEN("- Con registro")</f>
        <v>#REF!</v>
      </c>
      <c r="EF55" s="170" t="e">
        <f>SUM(LEN(#REF!)-LEN(SUBSTITUTE(#REF!,"- Con registro","")))/LEN("- Con registro")</f>
        <v>#REF!</v>
      </c>
      <c r="EG55" s="170" t="e">
        <f t="shared" si="66"/>
        <v>#REF!</v>
      </c>
      <c r="EH55" s="173" t="e">
        <f t="shared" si="20"/>
        <v>#REF!</v>
      </c>
      <c r="EI55" s="173" t="e">
        <f t="shared" si="21"/>
        <v>#REF!</v>
      </c>
      <c r="EJ55" s="204" t="e">
        <f t="shared" si="22"/>
        <v>#REF!</v>
      </c>
      <c r="EK55" s="332" t="e">
        <f t="shared" si="23"/>
        <v>#REF!</v>
      </c>
      <c r="EL55" s="332"/>
      <c r="EM55" s="332"/>
      <c r="EN55" s="332"/>
      <c r="EO55" s="332"/>
      <c r="EP55" s="332"/>
      <c r="EQ55" s="332"/>
      <c r="ER55" s="332"/>
      <c r="ES55" s="332"/>
      <c r="ET55" s="332"/>
      <c r="EV55" s="198">
        <f t="shared" si="24"/>
        <v>45638</v>
      </c>
      <c r="EW55" s="199" t="str">
        <f t="shared" si="25"/>
        <v>31 de enero de 2025</v>
      </c>
      <c r="EX55" s="170" t="str">
        <f t="shared" si="26"/>
        <v>Riesgos</v>
      </c>
      <c r="EY55" s="170" t="str">
        <f t="shared" si="67"/>
        <v>ID_-: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v>
      </c>
      <c r="EZ55" s="170" t="str">
        <f t="shared" si="68"/>
        <v>Ajuste en Identificación del riesgo
 en el Mapa de riesgos de Gestión del Conocimiento</v>
      </c>
      <c r="FA55" s="170" t="str">
        <f t="shared" si="69"/>
        <v>Solicitud de cambio realizada y aprobada por la Oficina Asesora de Planeación a través del Aplicativo DARUMA</v>
      </c>
    </row>
    <row r="56" spans="1:157" ht="399.95" customHeight="1" x14ac:dyDescent="0.2">
      <c r="A56" s="254" t="s">
        <v>591</v>
      </c>
      <c r="B56" s="255" t="s">
        <v>592</v>
      </c>
      <c r="C56" s="255" t="s">
        <v>593</v>
      </c>
      <c r="D56" s="254" t="s">
        <v>213</v>
      </c>
      <c r="E56" s="256" t="s">
        <v>495</v>
      </c>
      <c r="F56" s="255" t="s">
        <v>594</v>
      </c>
      <c r="G56" s="256" t="s">
        <v>362</v>
      </c>
      <c r="H56" s="256" t="s">
        <v>362</v>
      </c>
      <c r="I56" s="251" t="s">
        <v>595</v>
      </c>
      <c r="J56" s="254" t="s">
        <v>36</v>
      </c>
      <c r="K56" s="256" t="s">
        <v>363</v>
      </c>
      <c r="L56" s="255" t="s">
        <v>214</v>
      </c>
      <c r="M56" s="257" t="s">
        <v>596</v>
      </c>
      <c r="N56" s="255" t="s">
        <v>597</v>
      </c>
      <c r="O56" s="255" t="s">
        <v>598</v>
      </c>
      <c r="P56" s="255" t="s">
        <v>919</v>
      </c>
      <c r="Q56" s="255" t="s">
        <v>365</v>
      </c>
      <c r="R56" s="255" t="s">
        <v>442</v>
      </c>
      <c r="S56" s="255" t="s">
        <v>362</v>
      </c>
      <c r="T56" s="255" t="s">
        <v>362</v>
      </c>
      <c r="U56" s="258" t="s">
        <v>78</v>
      </c>
      <c r="V56" s="259">
        <v>0.8</v>
      </c>
      <c r="W56" s="258" t="s">
        <v>145</v>
      </c>
      <c r="X56" s="258" t="s">
        <v>124</v>
      </c>
      <c r="Y56" s="258" t="s">
        <v>145</v>
      </c>
      <c r="Z56" s="258" t="s">
        <v>145</v>
      </c>
      <c r="AA56" s="258" t="s">
        <v>145</v>
      </c>
      <c r="AB56" s="258" t="s">
        <v>145</v>
      </c>
      <c r="AC56" s="258" t="s">
        <v>124</v>
      </c>
      <c r="AD56" s="259">
        <v>0.4</v>
      </c>
      <c r="AE56" s="67" t="s">
        <v>86</v>
      </c>
      <c r="AF56" s="255" t="s">
        <v>1432</v>
      </c>
      <c r="AG56" s="258" t="s">
        <v>123</v>
      </c>
      <c r="AH56" s="270">
        <v>0.33599999999999997</v>
      </c>
      <c r="AI56" s="258" t="s">
        <v>124</v>
      </c>
      <c r="AJ56" s="270">
        <v>0.22500000000000003</v>
      </c>
      <c r="AK56" s="67" t="s">
        <v>86</v>
      </c>
      <c r="AL56" s="255" t="s">
        <v>1433</v>
      </c>
      <c r="AM56" s="254" t="s">
        <v>386</v>
      </c>
      <c r="AN56" s="255" t="s">
        <v>1434</v>
      </c>
      <c r="AO56" s="255" t="s">
        <v>1435</v>
      </c>
      <c r="AP56" s="255" t="s">
        <v>1436</v>
      </c>
      <c r="AQ56" s="255" t="s">
        <v>362</v>
      </c>
      <c r="AR56" s="255" t="s">
        <v>965</v>
      </c>
      <c r="AS56" s="255" t="s">
        <v>1112</v>
      </c>
      <c r="AT56" s="255" t="s">
        <v>600</v>
      </c>
      <c r="AU56" s="255" t="s">
        <v>601</v>
      </c>
      <c r="AV56" s="255" t="s">
        <v>602</v>
      </c>
      <c r="AW56" s="183">
        <v>46011</v>
      </c>
      <c r="AX56" s="184" t="e">
        <v>#REF!</v>
      </c>
      <c r="AY56" s="185" t="s">
        <v>1437</v>
      </c>
      <c r="AZ56" s="186"/>
      <c r="BA56" s="187"/>
      <c r="BB56" s="188"/>
      <c r="BC56" s="186"/>
      <c r="BD56" s="184"/>
      <c r="BE56" s="185"/>
      <c r="BF56" s="186"/>
      <c r="BG56" s="187"/>
      <c r="BH56" s="188"/>
      <c r="BI56" s="186"/>
      <c r="BJ56" s="184"/>
      <c r="BK56" s="185"/>
      <c r="BL56" s="186"/>
      <c r="BM56" s="187"/>
      <c r="BN56" s="188"/>
      <c r="BO56" s="186"/>
      <c r="BP56" s="184"/>
      <c r="BQ56" s="185"/>
      <c r="BR56" s="186"/>
      <c r="BS56" s="187"/>
      <c r="BT56" s="188"/>
      <c r="BU56" s="186"/>
      <c r="BV56" s="184"/>
      <c r="BW56" s="185"/>
      <c r="BX56" s="186"/>
      <c r="BY56" s="187"/>
      <c r="BZ56" s="188"/>
      <c r="CA56" s="186"/>
      <c r="CB56" s="184"/>
      <c r="CC56" s="185"/>
      <c r="CD56" s="186"/>
      <c r="CE56" s="187"/>
      <c r="CF56" s="189"/>
      <c r="CG56" s="2">
        <f t="shared" si="56"/>
        <v>33</v>
      </c>
      <c r="CH56" s="52" t="s">
        <v>603</v>
      </c>
      <c r="CI56" s="52" t="s">
        <v>604</v>
      </c>
      <c r="CJ56" s="52" t="s">
        <v>605</v>
      </c>
      <c r="CK56" s="52" t="s">
        <v>380</v>
      </c>
      <c r="CL56" s="52" t="s">
        <v>377</v>
      </c>
      <c r="CM56" s="52" t="s">
        <v>377</v>
      </c>
      <c r="CN56" s="52" t="s">
        <v>378</v>
      </c>
      <c r="CO56" s="52" t="s">
        <v>377</v>
      </c>
      <c r="CP56" s="52" t="s">
        <v>380</v>
      </c>
      <c r="CQ56" s="52"/>
      <c r="CR56" s="52" t="s">
        <v>380</v>
      </c>
      <c r="CS56" s="52" t="s">
        <v>380</v>
      </c>
      <c r="CT56" s="52" t="s">
        <v>380</v>
      </c>
      <c r="CU56" s="52" t="s">
        <v>380</v>
      </c>
      <c r="CV56" s="52" t="s">
        <v>380</v>
      </c>
      <c r="CW56" s="52" t="s">
        <v>380</v>
      </c>
      <c r="CX56" s="52" t="s">
        <v>606</v>
      </c>
      <c r="CY56" s="52" t="s">
        <v>380</v>
      </c>
      <c r="CZ56" s="52" t="s">
        <v>380</v>
      </c>
      <c r="DA56" s="52" t="s">
        <v>380</v>
      </c>
      <c r="DB56" s="52" t="s">
        <v>380</v>
      </c>
      <c r="DC56" s="52" t="s">
        <v>380</v>
      </c>
      <c r="DD56" s="52" t="s">
        <v>380</v>
      </c>
      <c r="DF56" s="174" t="str">
        <f t="shared" si="57"/>
        <v>Gestión de procesos</v>
      </c>
      <c r="DG56" s="330" t="str">
        <f t="shared" si="58"/>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v>
      </c>
      <c r="DH56" s="330"/>
      <c r="DI56" s="330"/>
      <c r="DJ56" s="330"/>
      <c r="DK56" s="330"/>
      <c r="DL56" s="330"/>
      <c r="DM56" s="330"/>
      <c r="DN56" s="174" t="str">
        <f t="shared" si="59"/>
        <v>Moderado</v>
      </c>
      <c r="DO56" s="174" t="str">
        <f t="shared" si="55"/>
        <v>Moderado</v>
      </c>
      <c r="DQ56" s="170" t="e">
        <f>SUM(LEN(#REF!)-LEN(SUBSTITUTE(#REF!,"- Preventivo","")))/LEN("- Preventivo")</f>
        <v>#REF!</v>
      </c>
      <c r="DR56" s="170" t="e">
        <f t="shared" si="60"/>
        <v>#REF!</v>
      </c>
      <c r="DS56" s="170" t="e">
        <f>SUM(LEN(#REF!)-LEN(SUBSTITUTE(#REF!,"- Detectivo","")))/LEN("- Detectivo")</f>
        <v>#REF!</v>
      </c>
      <c r="DT56" s="170" t="e">
        <f t="shared" si="61"/>
        <v>#REF!</v>
      </c>
      <c r="DU56" s="170" t="e">
        <f>SUM(LEN(#REF!)-LEN(SUBSTITUTE(#REF!,"- Correctivo","")))/LEN("- Correctivo")</f>
        <v>#REF!</v>
      </c>
      <c r="DV56" s="170" t="e">
        <f t="shared" si="62"/>
        <v>#REF!</v>
      </c>
      <c r="DW56" s="170" t="e">
        <f t="shared" si="19"/>
        <v>#REF!</v>
      </c>
      <c r="DX56" s="170" t="e">
        <f t="shared" si="63"/>
        <v>#REF!</v>
      </c>
      <c r="DY56" s="170" t="e">
        <f>SUM(LEN(#REF!)-LEN(SUBSTITUTE(#REF!,"- Documentado","")))/LEN("- Documentado")</f>
        <v>#REF!</v>
      </c>
      <c r="DZ56" s="170" t="e">
        <f>SUM(LEN(#REF!)-LEN(SUBSTITUTE(#REF!,"- Documentado","")))/LEN("- Documentado")</f>
        <v>#REF!</v>
      </c>
      <c r="EA56" s="170" t="e">
        <f t="shared" si="64"/>
        <v>#REF!</v>
      </c>
      <c r="EB56" s="170" t="e">
        <f>SUM(LEN(#REF!)-LEN(SUBSTITUTE(#REF!,"- Continua","")))/LEN("- Continua")</f>
        <v>#REF!</v>
      </c>
      <c r="EC56" s="170" t="e">
        <f>SUM(LEN(#REF!)-LEN(SUBSTITUTE(#REF!,"- Continua","")))/LEN("- Continua")</f>
        <v>#REF!</v>
      </c>
      <c r="ED56" s="170" t="e">
        <f t="shared" si="65"/>
        <v>#REF!</v>
      </c>
      <c r="EE56" s="170" t="e">
        <f>SUM(LEN(#REF!)-LEN(SUBSTITUTE(#REF!,"- Con registro","")))/LEN("- Con registro")</f>
        <v>#REF!</v>
      </c>
      <c r="EF56" s="170" t="e">
        <f>SUM(LEN(#REF!)-LEN(SUBSTITUTE(#REF!,"- Con registro","")))/LEN("- Con registro")</f>
        <v>#REF!</v>
      </c>
      <c r="EG56" s="170" t="e">
        <f t="shared" si="66"/>
        <v>#REF!</v>
      </c>
      <c r="EH56" s="173" t="e">
        <f t="shared" si="20"/>
        <v>#REF!</v>
      </c>
      <c r="EI56" s="173" t="e">
        <f t="shared" si="21"/>
        <v>#REF!</v>
      </c>
      <c r="EJ56" s="204" t="e">
        <f t="shared" si="22"/>
        <v>#REF!</v>
      </c>
      <c r="EK56" s="332" t="e">
        <f t="shared" si="23"/>
        <v>#REF!</v>
      </c>
      <c r="EL56" s="332"/>
      <c r="EM56" s="332"/>
      <c r="EN56" s="332"/>
      <c r="EO56" s="332"/>
      <c r="EP56" s="332"/>
      <c r="EQ56" s="332"/>
      <c r="ER56" s="332"/>
      <c r="ES56" s="332"/>
      <c r="ET56" s="332"/>
      <c r="EV56" s="198">
        <f t="shared" si="24"/>
        <v>46011</v>
      </c>
      <c r="EW56" s="199" t="str">
        <f t="shared" si="25"/>
        <v>31 de enero de 2025</v>
      </c>
      <c r="EX56" s="170" t="str">
        <f t="shared" si="26"/>
        <v>Riesgos</v>
      </c>
      <c r="EY56" s="170" t="str">
        <f t="shared" si="67"/>
        <v>ID_-: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v>
      </c>
      <c r="EZ56" s="170" t="e">
        <f t="shared" si="68"/>
        <v>#REF!</v>
      </c>
      <c r="FA56" s="170" t="e">
        <f t="shared" si="69"/>
        <v>#REF!</v>
      </c>
    </row>
    <row r="57" spans="1:157" ht="399.95" customHeight="1" x14ac:dyDescent="0.2">
      <c r="A57" s="254" t="s">
        <v>591</v>
      </c>
      <c r="B57" s="255" t="s">
        <v>592</v>
      </c>
      <c r="C57" s="255" t="s">
        <v>593</v>
      </c>
      <c r="D57" s="254" t="s">
        <v>213</v>
      </c>
      <c r="E57" s="256" t="s">
        <v>495</v>
      </c>
      <c r="F57" s="255" t="s">
        <v>607</v>
      </c>
      <c r="G57" s="256" t="s">
        <v>362</v>
      </c>
      <c r="H57" s="256" t="s">
        <v>362</v>
      </c>
      <c r="I57" s="251" t="s">
        <v>608</v>
      </c>
      <c r="J57" s="254" t="s">
        <v>36</v>
      </c>
      <c r="K57" s="256" t="s">
        <v>363</v>
      </c>
      <c r="L57" s="255" t="s">
        <v>214</v>
      </c>
      <c r="M57" s="257" t="s">
        <v>596</v>
      </c>
      <c r="N57" s="255" t="s">
        <v>597</v>
      </c>
      <c r="O57" s="255" t="s">
        <v>609</v>
      </c>
      <c r="P57" s="255" t="s">
        <v>919</v>
      </c>
      <c r="Q57" s="255" t="s">
        <v>365</v>
      </c>
      <c r="R57" s="255" t="s">
        <v>442</v>
      </c>
      <c r="S57" s="255" t="s">
        <v>362</v>
      </c>
      <c r="T57" s="255" t="s">
        <v>362</v>
      </c>
      <c r="U57" s="258" t="s">
        <v>102</v>
      </c>
      <c r="V57" s="259">
        <v>0.6</v>
      </c>
      <c r="W57" s="258" t="s">
        <v>124</v>
      </c>
      <c r="X57" s="258" t="s">
        <v>145</v>
      </c>
      <c r="Y57" s="258" t="s">
        <v>145</v>
      </c>
      <c r="Z57" s="258" t="s">
        <v>145</v>
      </c>
      <c r="AA57" s="258" t="s">
        <v>145</v>
      </c>
      <c r="AB57" s="258" t="s">
        <v>145</v>
      </c>
      <c r="AC57" s="258" t="s">
        <v>124</v>
      </c>
      <c r="AD57" s="259">
        <v>0.4</v>
      </c>
      <c r="AE57" s="67" t="s">
        <v>86</v>
      </c>
      <c r="AF57" s="255" t="s">
        <v>1438</v>
      </c>
      <c r="AG57" s="258" t="s">
        <v>123</v>
      </c>
      <c r="AH57" s="270">
        <v>0.216</v>
      </c>
      <c r="AI57" s="258" t="s">
        <v>124</v>
      </c>
      <c r="AJ57" s="270">
        <v>0.22500000000000003</v>
      </c>
      <c r="AK57" s="67" t="s">
        <v>86</v>
      </c>
      <c r="AL57" s="255" t="s">
        <v>1439</v>
      </c>
      <c r="AM57" s="254" t="s">
        <v>386</v>
      </c>
      <c r="AN57" s="255" t="s">
        <v>1440</v>
      </c>
      <c r="AO57" s="255" t="s">
        <v>1435</v>
      </c>
      <c r="AP57" s="255" t="s">
        <v>1441</v>
      </c>
      <c r="AQ57" s="255" t="s">
        <v>362</v>
      </c>
      <c r="AR57" s="255" t="s">
        <v>965</v>
      </c>
      <c r="AS57" s="255" t="s">
        <v>1112</v>
      </c>
      <c r="AT57" s="255" t="s">
        <v>1442</v>
      </c>
      <c r="AU57" s="255" t="s">
        <v>610</v>
      </c>
      <c r="AV57" s="255" t="s">
        <v>611</v>
      </c>
      <c r="AW57" s="183">
        <v>45646</v>
      </c>
      <c r="AX57" s="184" t="s">
        <v>482</v>
      </c>
      <c r="AY57" s="185" t="s">
        <v>1437</v>
      </c>
      <c r="AZ57" s="186"/>
      <c r="BA57" s="187"/>
      <c r="BB57" s="188"/>
      <c r="BC57" s="186"/>
      <c r="BD57" s="184"/>
      <c r="BE57" s="185"/>
      <c r="BF57" s="186"/>
      <c r="BG57" s="187"/>
      <c r="BH57" s="188"/>
      <c r="BI57" s="186"/>
      <c r="BJ57" s="184"/>
      <c r="BK57" s="185"/>
      <c r="BL57" s="186"/>
      <c r="BM57" s="187"/>
      <c r="BN57" s="188"/>
      <c r="BO57" s="186"/>
      <c r="BP57" s="184"/>
      <c r="BQ57" s="185"/>
      <c r="BR57" s="186"/>
      <c r="BS57" s="187"/>
      <c r="BT57" s="188"/>
      <c r="BU57" s="186"/>
      <c r="BV57" s="184"/>
      <c r="BW57" s="185"/>
      <c r="BX57" s="186"/>
      <c r="BY57" s="187"/>
      <c r="BZ57" s="188"/>
      <c r="CA57" s="186"/>
      <c r="CB57" s="184"/>
      <c r="CC57" s="185"/>
      <c r="CD57" s="186"/>
      <c r="CE57" s="187"/>
      <c r="CF57" s="189"/>
      <c r="CG57" s="2">
        <f t="shared" si="56"/>
        <v>33</v>
      </c>
      <c r="CH57" s="52" t="s">
        <v>603</v>
      </c>
      <c r="CI57" s="52" t="s">
        <v>604</v>
      </c>
      <c r="CJ57" s="52" t="s">
        <v>605</v>
      </c>
      <c r="CK57" s="52" t="s">
        <v>380</v>
      </c>
      <c r="CL57" s="52" t="s">
        <v>377</v>
      </c>
      <c r="CM57" s="52" t="s">
        <v>377</v>
      </c>
      <c r="CN57" s="52" t="s">
        <v>378</v>
      </c>
      <c r="CO57" s="52" t="s">
        <v>377</v>
      </c>
      <c r="CP57" s="52" t="s">
        <v>380</v>
      </c>
      <c r="CQ57" s="52"/>
      <c r="CR57" s="52" t="s">
        <v>380</v>
      </c>
      <c r="CS57" s="52" t="s">
        <v>380</v>
      </c>
      <c r="CT57" s="52" t="s">
        <v>380</v>
      </c>
      <c r="CU57" s="52" t="s">
        <v>380</v>
      </c>
      <c r="CV57" s="52" t="s">
        <v>380</v>
      </c>
      <c r="CW57" s="52" t="s">
        <v>380</v>
      </c>
      <c r="CX57" s="52" t="s">
        <v>613</v>
      </c>
      <c r="CY57" s="52" t="s">
        <v>380</v>
      </c>
      <c r="CZ57" s="52" t="s">
        <v>380</v>
      </c>
      <c r="DA57" s="52" t="s">
        <v>380</v>
      </c>
      <c r="DB57" s="52" t="s">
        <v>380</v>
      </c>
      <c r="DC57" s="52" t="s">
        <v>380</v>
      </c>
      <c r="DD57" s="52" t="s">
        <v>380</v>
      </c>
      <c r="DF57" s="174" t="str">
        <f t="shared" si="57"/>
        <v>Gestión de procesos</v>
      </c>
      <c r="DG57" s="330" t="str">
        <f t="shared" si="58"/>
        <v>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v>
      </c>
      <c r="DH57" s="330"/>
      <c r="DI57" s="330"/>
      <c r="DJ57" s="330"/>
      <c r="DK57" s="330"/>
      <c r="DL57" s="330"/>
      <c r="DM57" s="330"/>
      <c r="DN57" s="174" t="str">
        <f t="shared" si="59"/>
        <v>Moderado</v>
      </c>
      <c r="DO57" s="174" t="str">
        <f t="shared" si="55"/>
        <v>Moderado</v>
      </c>
      <c r="DQ57" s="170" t="e">
        <f>SUM(LEN(#REF!)-LEN(SUBSTITUTE(#REF!,"- Preventivo","")))/LEN("- Preventivo")</f>
        <v>#REF!</v>
      </c>
      <c r="DR57" s="170" t="e">
        <f t="shared" si="60"/>
        <v>#REF!</v>
      </c>
      <c r="DS57" s="170" t="e">
        <f>SUM(LEN(#REF!)-LEN(SUBSTITUTE(#REF!,"- Detectivo","")))/LEN("- Detectivo")</f>
        <v>#REF!</v>
      </c>
      <c r="DT57" s="170" t="e">
        <f t="shared" si="61"/>
        <v>#REF!</v>
      </c>
      <c r="DU57" s="170" t="e">
        <f>SUM(LEN(#REF!)-LEN(SUBSTITUTE(#REF!,"- Correctivo","")))/LEN("- Correctivo")</f>
        <v>#REF!</v>
      </c>
      <c r="DV57" s="170" t="e">
        <f t="shared" si="62"/>
        <v>#REF!</v>
      </c>
      <c r="DW57" s="170" t="e">
        <f t="shared" si="19"/>
        <v>#REF!</v>
      </c>
      <c r="DX57" s="170" t="e">
        <f t="shared" si="63"/>
        <v>#REF!</v>
      </c>
      <c r="DY57" s="170" t="e">
        <f>SUM(LEN(#REF!)-LEN(SUBSTITUTE(#REF!,"- Documentado","")))/LEN("- Documentado")</f>
        <v>#REF!</v>
      </c>
      <c r="DZ57" s="170" t="e">
        <f>SUM(LEN(#REF!)-LEN(SUBSTITUTE(#REF!,"- Documentado","")))/LEN("- Documentado")</f>
        <v>#REF!</v>
      </c>
      <c r="EA57" s="170" t="e">
        <f t="shared" si="64"/>
        <v>#REF!</v>
      </c>
      <c r="EB57" s="170" t="e">
        <f>SUM(LEN(#REF!)-LEN(SUBSTITUTE(#REF!,"- Continua","")))/LEN("- Continua")</f>
        <v>#REF!</v>
      </c>
      <c r="EC57" s="170" t="e">
        <f>SUM(LEN(#REF!)-LEN(SUBSTITUTE(#REF!,"- Continua","")))/LEN("- Continua")</f>
        <v>#REF!</v>
      </c>
      <c r="ED57" s="170" t="e">
        <f t="shared" si="65"/>
        <v>#REF!</v>
      </c>
      <c r="EE57" s="170" t="e">
        <f>SUM(LEN(#REF!)-LEN(SUBSTITUTE(#REF!,"- Con registro","")))/LEN("- Con registro")</f>
        <v>#REF!</v>
      </c>
      <c r="EF57" s="170" t="e">
        <f>SUM(LEN(#REF!)-LEN(SUBSTITUTE(#REF!,"- Con registro","")))/LEN("- Con registro")</f>
        <v>#REF!</v>
      </c>
      <c r="EG57" s="170" t="e">
        <f t="shared" si="66"/>
        <v>#REF!</v>
      </c>
      <c r="EH57" s="173" t="e">
        <f t="shared" si="20"/>
        <v>#REF!</v>
      </c>
      <c r="EI57" s="173" t="e">
        <f t="shared" si="21"/>
        <v>#REF!</v>
      </c>
      <c r="EJ57" s="204" t="e">
        <f t="shared" si="22"/>
        <v>#REF!</v>
      </c>
      <c r="EK57" s="332" t="e">
        <f t="shared" si="23"/>
        <v>#REF!</v>
      </c>
      <c r="EL57" s="332"/>
      <c r="EM57" s="332"/>
      <c r="EN57" s="332"/>
      <c r="EO57" s="332"/>
      <c r="EP57" s="332"/>
      <c r="EQ57" s="332"/>
      <c r="ER57" s="332"/>
      <c r="ES57" s="332"/>
      <c r="ET57" s="332"/>
      <c r="EV57" s="198">
        <f t="shared" si="24"/>
        <v>45646</v>
      </c>
      <c r="EW57" s="199" t="str">
        <f t="shared" si="25"/>
        <v>31 de enero de 2025</v>
      </c>
      <c r="EX57" s="170" t="str">
        <f t="shared" si="26"/>
        <v>Riesgos</v>
      </c>
      <c r="EY57" s="170" t="str">
        <f t="shared" si="67"/>
        <v>ID_-: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v>
      </c>
      <c r="EZ57" s="170" t="str">
        <f t="shared" si="68"/>
        <v>Ajuste en Identificación del riesgo
Análisis antes de controles
Establecimiento de controles
Evaluación de controles
Tratamiento del riesgo en el Mapa de riesgos de Gestión del Talento Humano</v>
      </c>
      <c r="FA57" s="170" t="str">
        <f t="shared" si="69"/>
        <v>Solicitud de cambio realizada y aprobada por la Dirección de Talento Humano a través del Aplicativo DARUMA</v>
      </c>
    </row>
    <row r="58" spans="1:157" ht="399.95" customHeight="1" x14ac:dyDescent="0.2">
      <c r="A58" s="254" t="s">
        <v>591</v>
      </c>
      <c r="B58" s="255" t="s">
        <v>592</v>
      </c>
      <c r="C58" s="255" t="s">
        <v>593</v>
      </c>
      <c r="D58" s="254" t="s">
        <v>213</v>
      </c>
      <c r="E58" s="256" t="s">
        <v>495</v>
      </c>
      <c r="F58" s="255" t="s">
        <v>615</v>
      </c>
      <c r="G58" s="256" t="s">
        <v>362</v>
      </c>
      <c r="H58" s="256" t="s">
        <v>362</v>
      </c>
      <c r="I58" s="251" t="s">
        <v>616</v>
      </c>
      <c r="J58" s="254" t="s">
        <v>64</v>
      </c>
      <c r="K58" s="256" t="s">
        <v>427</v>
      </c>
      <c r="L58" s="255" t="s">
        <v>214</v>
      </c>
      <c r="M58" s="257" t="s">
        <v>1443</v>
      </c>
      <c r="N58" s="255" t="s">
        <v>617</v>
      </c>
      <c r="O58" s="255" t="s">
        <v>618</v>
      </c>
      <c r="P58" s="255" t="s">
        <v>919</v>
      </c>
      <c r="Q58" s="255" t="s">
        <v>365</v>
      </c>
      <c r="R58" s="255" t="s">
        <v>442</v>
      </c>
      <c r="S58" s="255" t="s">
        <v>367</v>
      </c>
      <c r="T58" s="255" t="s">
        <v>368</v>
      </c>
      <c r="U58" s="258" t="s">
        <v>144</v>
      </c>
      <c r="V58" s="259">
        <v>0.2</v>
      </c>
      <c r="W58" s="258" t="s">
        <v>362</v>
      </c>
      <c r="X58" s="258" t="s">
        <v>362</v>
      </c>
      <c r="Y58" s="258" t="s">
        <v>362</v>
      </c>
      <c r="Z58" s="258" t="s">
        <v>362</v>
      </c>
      <c r="AA58" s="258" t="s">
        <v>362</v>
      </c>
      <c r="AB58" s="258" t="s">
        <v>362</v>
      </c>
      <c r="AC58" s="258" t="s">
        <v>79</v>
      </c>
      <c r="AD58" s="259">
        <v>0.8</v>
      </c>
      <c r="AE58" s="67" t="s">
        <v>383</v>
      </c>
      <c r="AF58" s="255" t="s">
        <v>619</v>
      </c>
      <c r="AG58" s="258" t="s">
        <v>144</v>
      </c>
      <c r="AH58" s="270">
        <v>3.0239999999999996E-2</v>
      </c>
      <c r="AI58" s="258" t="s">
        <v>79</v>
      </c>
      <c r="AJ58" s="270">
        <v>0.8</v>
      </c>
      <c r="AK58" s="67" t="s">
        <v>383</v>
      </c>
      <c r="AL58" s="255" t="s">
        <v>620</v>
      </c>
      <c r="AM58" s="254" t="s">
        <v>386</v>
      </c>
      <c r="AN58" s="260" t="s">
        <v>1444</v>
      </c>
      <c r="AO58" s="260" t="s">
        <v>1445</v>
      </c>
      <c r="AP58" s="273" t="s">
        <v>1446</v>
      </c>
      <c r="AQ58" s="273" t="s">
        <v>362</v>
      </c>
      <c r="AR58" s="273" t="s">
        <v>1447</v>
      </c>
      <c r="AS58" s="273" t="s">
        <v>1448</v>
      </c>
      <c r="AT58" s="255" t="s">
        <v>621</v>
      </c>
      <c r="AU58" s="255" t="s">
        <v>622</v>
      </c>
      <c r="AV58" s="255" t="s">
        <v>623</v>
      </c>
      <c r="AW58" s="183">
        <v>45646</v>
      </c>
      <c r="AX58" s="184" t="s">
        <v>482</v>
      </c>
      <c r="AY58" s="185" t="s">
        <v>1449</v>
      </c>
      <c r="AZ58" s="186"/>
      <c r="BA58" s="187"/>
      <c r="BB58" s="188"/>
      <c r="BC58" s="186"/>
      <c r="BD58" s="184"/>
      <c r="BE58" s="185"/>
      <c r="BF58" s="186"/>
      <c r="BG58" s="187"/>
      <c r="BH58" s="188"/>
      <c r="BI58" s="186"/>
      <c r="BJ58" s="184"/>
      <c r="BK58" s="185"/>
      <c r="BL58" s="186"/>
      <c r="BM58" s="187"/>
      <c r="BN58" s="188"/>
      <c r="BO58" s="186"/>
      <c r="BP58" s="184"/>
      <c r="BQ58" s="185"/>
      <c r="BR58" s="186"/>
      <c r="BS58" s="187"/>
      <c r="BT58" s="188"/>
      <c r="BU58" s="186"/>
      <c r="BV58" s="184"/>
      <c r="BW58" s="185"/>
      <c r="BX58" s="186"/>
      <c r="BY58" s="187"/>
      <c r="BZ58" s="188"/>
      <c r="CA58" s="186"/>
      <c r="CB58" s="187"/>
      <c r="CC58" s="188"/>
      <c r="CD58" s="186"/>
      <c r="CE58" s="187"/>
      <c r="CF58" s="189"/>
      <c r="CG58" s="2">
        <f t="shared" si="56"/>
        <v>33</v>
      </c>
      <c r="CH58" s="52" t="s">
        <v>603</v>
      </c>
      <c r="CI58" s="52" t="s">
        <v>604</v>
      </c>
      <c r="CJ58" s="52" t="s">
        <v>605</v>
      </c>
      <c r="CK58" s="52" t="s">
        <v>380</v>
      </c>
      <c r="CL58" s="52" t="s">
        <v>377</v>
      </c>
      <c r="CM58" s="52" t="s">
        <v>377</v>
      </c>
      <c r="CN58" s="52" t="s">
        <v>378</v>
      </c>
      <c r="CO58" s="52" t="s">
        <v>377</v>
      </c>
      <c r="CP58" s="52" t="s">
        <v>380</v>
      </c>
      <c r="CQ58" s="52"/>
      <c r="CR58" s="52" t="s">
        <v>380</v>
      </c>
      <c r="CS58" s="52" t="s">
        <v>387</v>
      </c>
      <c r="CT58" s="52" t="s">
        <v>380</v>
      </c>
      <c r="CU58" s="52" t="s">
        <v>380</v>
      </c>
      <c r="CV58" s="52" t="s">
        <v>380</v>
      </c>
      <c r="CW58" s="52" t="s">
        <v>380</v>
      </c>
      <c r="CX58" s="52" t="s">
        <v>624</v>
      </c>
      <c r="CY58" s="52" t="s">
        <v>380</v>
      </c>
      <c r="CZ58" s="52"/>
      <c r="DA58" s="52"/>
      <c r="DB58" s="52"/>
      <c r="DC58" s="52"/>
      <c r="DD58" s="52" t="s">
        <v>380</v>
      </c>
      <c r="DF58" s="174" t="str">
        <f t="shared" si="57"/>
        <v>Corrupción</v>
      </c>
      <c r="DG58" s="330" t="str">
        <f t="shared" si="58"/>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v>
      </c>
      <c r="DH58" s="330"/>
      <c r="DI58" s="330"/>
      <c r="DJ58" s="330"/>
      <c r="DK58" s="330"/>
      <c r="DL58" s="330"/>
      <c r="DM58" s="330"/>
      <c r="DN58" s="174" t="str">
        <f t="shared" si="59"/>
        <v>Alto</v>
      </c>
      <c r="DO58" s="174" t="str">
        <f t="shared" si="55"/>
        <v>Alto</v>
      </c>
      <c r="DQ58" s="170" t="e">
        <f>SUM(LEN(#REF!)-LEN(SUBSTITUTE(#REF!,"- Preventivo","")))/LEN("- Preventivo")</f>
        <v>#REF!</v>
      </c>
      <c r="DR58" s="170" t="e">
        <f t="shared" si="60"/>
        <v>#REF!</v>
      </c>
      <c r="DS58" s="170" t="e">
        <f>SUM(LEN(#REF!)-LEN(SUBSTITUTE(#REF!,"- Detectivo","")))/LEN("- Detectivo")</f>
        <v>#REF!</v>
      </c>
      <c r="DT58" s="170" t="e">
        <f t="shared" si="61"/>
        <v>#REF!</v>
      </c>
      <c r="DU58" s="170" t="e">
        <f>SUM(LEN(#REF!)-LEN(SUBSTITUTE(#REF!,"- Correctivo","")))/LEN("- Correctivo")</f>
        <v>#REF!</v>
      </c>
      <c r="DV58" s="170" t="e">
        <f t="shared" si="62"/>
        <v>#REF!</v>
      </c>
      <c r="DW58" s="170" t="e">
        <f t="shared" si="19"/>
        <v>#REF!</v>
      </c>
      <c r="DX58" s="170" t="e">
        <f t="shared" si="63"/>
        <v>#REF!</v>
      </c>
      <c r="DY58" s="170" t="e">
        <f>SUM(LEN(#REF!)-LEN(SUBSTITUTE(#REF!,"- Documentado","")))/LEN("- Documentado")</f>
        <v>#REF!</v>
      </c>
      <c r="DZ58" s="170" t="e">
        <f>SUM(LEN(#REF!)-LEN(SUBSTITUTE(#REF!,"- Documentado","")))/LEN("- Documentado")</f>
        <v>#REF!</v>
      </c>
      <c r="EA58" s="170" t="e">
        <f t="shared" si="64"/>
        <v>#REF!</v>
      </c>
      <c r="EB58" s="170" t="e">
        <f>SUM(LEN(#REF!)-LEN(SUBSTITUTE(#REF!,"- Continua","")))/LEN("- Continua")</f>
        <v>#REF!</v>
      </c>
      <c r="EC58" s="170" t="e">
        <f>SUM(LEN(#REF!)-LEN(SUBSTITUTE(#REF!,"- Continua","")))/LEN("- Continua")</f>
        <v>#REF!</v>
      </c>
      <c r="ED58" s="170" t="e">
        <f t="shared" si="65"/>
        <v>#REF!</v>
      </c>
      <c r="EE58" s="170" t="e">
        <f>SUM(LEN(#REF!)-LEN(SUBSTITUTE(#REF!,"- Con registro","")))/LEN("- Con registro")</f>
        <v>#REF!</v>
      </c>
      <c r="EF58" s="170" t="e">
        <f>SUM(LEN(#REF!)-LEN(SUBSTITUTE(#REF!,"- Con registro","")))/LEN("- Con registro")</f>
        <v>#REF!</v>
      </c>
      <c r="EG58" s="170" t="e">
        <f t="shared" si="66"/>
        <v>#REF!</v>
      </c>
      <c r="EH58" s="173" t="e">
        <f t="shared" si="20"/>
        <v>#REF!</v>
      </c>
      <c r="EI58" s="173" t="e">
        <f t="shared" si="21"/>
        <v>#REF!</v>
      </c>
      <c r="EJ58" s="204" t="e">
        <f t="shared" si="22"/>
        <v>#REF!</v>
      </c>
      <c r="EK58" s="332" t="e">
        <f t="shared" si="23"/>
        <v>#REF!</v>
      </c>
      <c r="EL58" s="332"/>
      <c r="EM58" s="332"/>
      <c r="EN58" s="332"/>
      <c r="EO58" s="332"/>
      <c r="EP58" s="332"/>
      <c r="EQ58" s="332"/>
      <c r="ER58" s="332"/>
      <c r="ES58" s="332"/>
      <c r="ET58" s="332"/>
      <c r="EV58" s="198">
        <f t="shared" si="24"/>
        <v>45646</v>
      </c>
      <c r="EW58" s="199" t="str">
        <f t="shared" si="25"/>
        <v>31 de enero de 2025</v>
      </c>
      <c r="EX58" s="170" t="str">
        <f t="shared" si="26"/>
        <v>Riesgos</v>
      </c>
      <c r="EY58" s="170" t="str">
        <f t="shared" si="67"/>
        <v>ID_-: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v>
      </c>
      <c r="EZ58" s="170" t="str">
        <f t="shared" si="68"/>
        <v>Ajuste en Identificación del riesgo
Análisis antes de controles
Establecimiento de controles
Evaluación de controles
Tratamiento del riesgo en el Mapa de riesgos de Gestión del Talento Humano</v>
      </c>
      <c r="FA58" s="170" t="str">
        <f t="shared" si="69"/>
        <v>Solicitud de cambio realizada y aprobada por la Dirección de Talento Humano a través del Aplicativo DARUMA</v>
      </c>
    </row>
    <row r="59" spans="1:157" ht="399.95" customHeight="1" x14ac:dyDescent="0.2">
      <c r="A59" s="254" t="s">
        <v>591</v>
      </c>
      <c r="B59" s="255" t="s">
        <v>592</v>
      </c>
      <c r="C59" s="255" t="s">
        <v>593</v>
      </c>
      <c r="D59" s="254" t="s">
        <v>213</v>
      </c>
      <c r="E59" s="256" t="s">
        <v>495</v>
      </c>
      <c r="F59" s="255" t="s">
        <v>625</v>
      </c>
      <c r="G59" s="256" t="s">
        <v>362</v>
      </c>
      <c r="H59" s="256" t="s">
        <v>362</v>
      </c>
      <c r="I59" s="251" t="s">
        <v>626</v>
      </c>
      <c r="J59" s="254" t="s">
        <v>64</v>
      </c>
      <c r="K59" s="256" t="s">
        <v>427</v>
      </c>
      <c r="L59" s="255" t="s">
        <v>214</v>
      </c>
      <c r="M59" s="257" t="s">
        <v>627</v>
      </c>
      <c r="N59" s="255" t="s">
        <v>617</v>
      </c>
      <c r="O59" s="255" t="s">
        <v>628</v>
      </c>
      <c r="P59" s="255" t="s">
        <v>919</v>
      </c>
      <c r="Q59" s="255" t="s">
        <v>365</v>
      </c>
      <c r="R59" s="255" t="s">
        <v>442</v>
      </c>
      <c r="S59" s="255" t="s">
        <v>367</v>
      </c>
      <c r="T59" s="255" t="s">
        <v>368</v>
      </c>
      <c r="U59" s="258" t="s">
        <v>144</v>
      </c>
      <c r="V59" s="259">
        <v>0.2</v>
      </c>
      <c r="W59" s="258" t="s">
        <v>362</v>
      </c>
      <c r="X59" s="258" t="s">
        <v>362</v>
      </c>
      <c r="Y59" s="258" t="s">
        <v>362</v>
      </c>
      <c r="Z59" s="258" t="s">
        <v>362</v>
      </c>
      <c r="AA59" s="258" t="s">
        <v>362</v>
      </c>
      <c r="AB59" s="258" t="s">
        <v>362</v>
      </c>
      <c r="AC59" s="258" t="s">
        <v>79</v>
      </c>
      <c r="AD59" s="259">
        <v>0.8</v>
      </c>
      <c r="AE59" s="67" t="s">
        <v>383</v>
      </c>
      <c r="AF59" s="255" t="s">
        <v>1450</v>
      </c>
      <c r="AG59" s="258" t="s">
        <v>144</v>
      </c>
      <c r="AH59" s="270">
        <v>1.8143999999999997E-2</v>
      </c>
      <c r="AI59" s="258" t="s">
        <v>79</v>
      </c>
      <c r="AJ59" s="270">
        <v>0.8</v>
      </c>
      <c r="AK59" s="67" t="s">
        <v>383</v>
      </c>
      <c r="AL59" s="255" t="s">
        <v>620</v>
      </c>
      <c r="AM59" s="254" t="s">
        <v>386</v>
      </c>
      <c r="AN59" s="260" t="s">
        <v>629</v>
      </c>
      <c r="AO59" s="260" t="s">
        <v>630</v>
      </c>
      <c r="AP59" s="273" t="s">
        <v>1451</v>
      </c>
      <c r="AQ59" s="273" t="s">
        <v>362</v>
      </c>
      <c r="AR59" s="260" t="s">
        <v>1452</v>
      </c>
      <c r="AS59" s="260" t="s">
        <v>1453</v>
      </c>
      <c r="AT59" s="255" t="s">
        <v>631</v>
      </c>
      <c r="AU59" s="255" t="s">
        <v>1454</v>
      </c>
      <c r="AV59" s="255" t="s">
        <v>632</v>
      </c>
      <c r="AW59" s="183">
        <v>45646</v>
      </c>
      <c r="AX59" s="184" t="s">
        <v>482</v>
      </c>
      <c r="AY59" s="185" t="s">
        <v>1455</v>
      </c>
      <c r="AZ59" s="186"/>
      <c r="BA59" s="187"/>
      <c r="BB59" s="188"/>
      <c r="BC59" s="186"/>
      <c r="BD59" s="184"/>
      <c r="BE59" s="185"/>
      <c r="BF59" s="186"/>
      <c r="BG59" s="187"/>
      <c r="BH59" s="188"/>
      <c r="BI59" s="186"/>
      <c r="BJ59" s="184"/>
      <c r="BK59" s="185"/>
      <c r="BL59" s="186"/>
      <c r="BM59" s="187"/>
      <c r="BN59" s="188"/>
      <c r="BO59" s="186"/>
      <c r="BP59" s="184"/>
      <c r="BQ59" s="185"/>
      <c r="BR59" s="186"/>
      <c r="BS59" s="187"/>
      <c r="BT59" s="188"/>
      <c r="BU59" s="186"/>
      <c r="BV59" s="184"/>
      <c r="BW59" s="185"/>
      <c r="BX59" s="186"/>
      <c r="BY59" s="187"/>
      <c r="BZ59" s="188"/>
      <c r="CA59" s="186"/>
      <c r="CB59" s="184"/>
      <c r="CC59" s="185"/>
      <c r="CD59" s="186"/>
      <c r="CE59" s="187"/>
      <c r="CF59" s="189"/>
      <c r="CG59" s="2">
        <f t="shared" si="56"/>
        <v>33</v>
      </c>
      <c r="CH59" s="52" t="s">
        <v>603</v>
      </c>
      <c r="CI59" s="52" t="s">
        <v>604</v>
      </c>
      <c r="CJ59" s="52" t="s">
        <v>605</v>
      </c>
      <c r="CK59" s="52" t="s">
        <v>380</v>
      </c>
      <c r="CL59" s="52" t="s">
        <v>377</v>
      </c>
      <c r="CM59" s="52" t="s">
        <v>377</v>
      </c>
      <c r="CN59" s="52" t="s">
        <v>378</v>
      </c>
      <c r="CO59" s="52" t="s">
        <v>377</v>
      </c>
      <c r="CP59" s="52" t="s">
        <v>380</v>
      </c>
      <c r="CQ59" s="52"/>
      <c r="CR59" s="52" t="s">
        <v>380</v>
      </c>
      <c r="CS59" s="52" t="s">
        <v>387</v>
      </c>
      <c r="CT59" s="52" t="s">
        <v>380</v>
      </c>
      <c r="CU59" s="52" t="s">
        <v>380</v>
      </c>
      <c r="CV59" s="52" t="s">
        <v>380</v>
      </c>
      <c r="CW59" s="52" t="s">
        <v>380</v>
      </c>
      <c r="CX59" s="52" t="s">
        <v>633</v>
      </c>
      <c r="CY59" s="52" t="s">
        <v>380</v>
      </c>
      <c r="CZ59" s="52"/>
      <c r="DA59" s="52"/>
      <c r="DB59" s="52"/>
      <c r="DC59" s="52"/>
      <c r="DD59" s="52" t="s">
        <v>380</v>
      </c>
      <c r="DF59" s="174" t="str">
        <f t="shared" si="57"/>
        <v>Corrupción</v>
      </c>
      <c r="DG59" s="330" t="str">
        <f t="shared" si="58"/>
        <v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v>
      </c>
      <c r="DH59" s="330"/>
      <c r="DI59" s="330"/>
      <c r="DJ59" s="330"/>
      <c r="DK59" s="330"/>
      <c r="DL59" s="330"/>
      <c r="DM59" s="330"/>
      <c r="DN59" s="174" t="str">
        <f t="shared" si="59"/>
        <v>Alto</v>
      </c>
      <c r="DO59" s="174" t="str">
        <f t="shared" si="55"/>
        <v>Alto</v>
      </c>
      <c r="DQ59" s="170" t="e">
        <f>SUM(LEN(#REF!)-LEN(SUBSTITUTE(#REF!,"- Preventivo","")))/LEN("- Preventivo")</f>
        <v>#REF!</v>
      </c>
      <c r="DR59" s="170" t="e">
        <f t="shared" si="60"/>
        <v>#REF!</v>
      </c>
      <c r="DS59" s="170" t="e">
        <f>SUM(LEN(#REF!)-LEN(SUBSTITUTE(#REF!,"- Detectivo","")))/LEN("- Detectivo")</f>
        <v>#REF!</v>
      </c>
      <c r="DT59" s="170" t="e">
        <f t="shared" si="61"/>
        <v>#REF!</v>
      </c>
      <c r="DU59" s="170" t="e">
        <f>SUM(LEN(#REF!)-LEN(SUBSTITUTE(#REF!,"- Correctivo","")))/LEN("- Correctivo")</f>
        <v>#REF!</v>
      </c>
      <c r="DV59" s="170" t="e">
        <f t="shared" si="62"/>
        <v>#REF!</v>
      </c>
      <c r="DW59" s="170" t="e">
        <f t="shared" si="19"/>
        <v>#REF!</v>
      </c>
      <c r="DX59" s="170" t="e">
        <f t="shared" si="63"/>
        <v>#REF!</v>
      </c>
      <c r="DY59" s="170" t="e">
        <f>SUM(LEN(#REF!)-LEN(SUBSTITUTE(#REF!,"- Documentado","")))/LEN("- Documentado")</f>
        <v>#REF!</v>
      </c>
      <c r="DZ59" s="170" t="e">
        <f>SUM(LEN(#REF!)-LEN(SUBSTITUTE(#REF!,"- Documentado","")))/LEN("- Documentado")</f>
        <v>#REF!</v>
      </c>
      <c r="EA59" s="170" t="e">
        <f t="shared" si="64"/>
        <v>#REF!</v>
      </c>
      <c r="EB59" s="170" t="e">
        <f>SUM(LEN(#REF!)-LEN(SUBSTITUTE(#REF!,"- Continua","")))/LEN("- Continua")</f>
        <v>#REF!</v>
      </c>
      <c r="EC59" s="170" t="e">
        <f>SUM(LEN(#REF!)-LEN(SUBSTITUTE(#REF!,"- Continua","")))/LEN("- Continua")</f>
        <v>#REF!</v>
      </c>
      <c r="ED59" s="170" t="e">
        <f t="shared" si="65"/>
        <v>#REF!</v>
      </c>
      <c r="EE59" s="170" t="e">
        <f>SUM(LEN(#REF!)-LEN(SUBSTITUTE(#REF!,"- Con registro","")))/LEN("- Con registro")</f>
        <v>#REF!</v>
      </c>
      <c r="EF59" s="170" t="e">
        <f>SUM(LEN(#REF!)-LEN(SUBSTITUTE(#REF!,"- Con registro","")))/LEN("- Con registro")</f>
        <v>#REF!</v>
      </c>
      <c r="EG59" s="170" t="e">
        <f t="shared" si="66"/>
        <v>#REF!</v>
      </c>
      <c r="EH59" s="173" t="e">
        <f t="shared" si="20"/>
        <v>#REF!</v>
      </c>
      <c r="EI59" s="173" t="e">
        <f t="shared" si="21"/>
        <v>#REF!</v>
      </c>
      <c r="EJ59" s="204" t="e">
        <f t="shared" si="22"/>
        <v>#REF!</v>
      </c>
      <c r="EK59" s="332" t="e">
        <f t="shared" si="23"/>
        <v>#REF!</v>
      </c>
      <c r="EL59" s="332"/>
      <c r="EM59" s="332"/>
      <c r="EN59" s="332"/>
      <c r="EO59" s="332"/>
      <c r="EP59" s="332"/>
      <c r="EQ59" s="332"/>
      <c r="ER59" s="332"/>
      <c r="ES59" s="332"/>
      <c r="ET59" s="332"/>
      <c r="EV59" s="198">
        <f t="shared" si="24"/>
        <v>45646</v>
      </c>
      <c r="EW59" s="199" t="str">
        <f t="shared" si="25"/>
        <v>31 de enero de 2025</v>
      </c>
      <c r="EX59" s="170" t="str">
        <f t="shared" si="26"/>
        <v>Riesgos</v>
      </c>
      <c r="EY59" s="170" t="str">
        <f t="shared" si="67"/>
        <v xml:space="preserve">ID_-: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v>
      </c>
      <c r="EZ59" s="170" t="str">
        <f t="shared" si="68"/>
        <v>Ajuste en Identificación del riesgo
Análisis antes de controles
Establecimiento de controles
Evaluación de controles
Tratamiento del riesgo en el Mapa de riesgos de Gestión del Talento Humano</v>
      </c>
      <c r="FA59" s="170" t="str">
        <f t="shared" si="69"/>
        <v>Solicitud de cambio realizada y aprobada por la Dirección de Talento Humano a través del Aplicativo DARUMA</v>
      </c>
    </row>
    <row r="60" spans="1:157" ht="399.95" customHeight="1" x14ac:dyDescent="0.2">
      <c r="A60" s="254" t="s">
        <v>591</v>
      </c>
      <c r="B60" s="255" t="s">
        <v>592</v>
      </c>
      <c r="C60" s="255" t="s">
        <v>593</v>
      </c>
      <c r="D60" s="254" t="s">
        <v>213</v>
      </c>
      <c r="E60" s="256" t="s">
        <v>495</v>
      </c>
      <c r="F60" s="255" t="s">
        <v>634</v>
      </c>
      <c r="G60" s="256" t="s">
        <v>362</v>
      </c>
      <c r="H60" s="256" t="s">
        <v>362</v>
      </c>
      <c r="I60" s="251" t="s">
        <v>635</v>
      </c>
      <c r="J60" s="254" t="s">
        <v>36</v>
      </c>
      <c r="K60" s="256" t="s">
        <v>363</v>
      </c>
      <c r="L60" s="255" t="s">
        <v>214</v>
      </c>
      <c r="M60" s="257" t="s">
        <v>636</v>
      </c>
      <c r="N60" s="255" t="s">
        <v>637</v>
      </c>
      <c r="O60" s="255" t="s">
        <v>638</v>
      </c>
      <c r="P60" s="255" t="s">
        <v>919</v>
      </c>
      <c r="Q60" s="255" t="s">
        <v>365</v>
      </c>
      <c r="R60" s="255" t="s">
        <v>366</v>
      </c>
      <c r="S60" s="255" t="s">
        <v>367</v>
      </c>
      <c r="T60" s="255" t="s">
        <v>368</v>
      </c>
      <c r="U60" s="258" t="s">
        <v>123</v>
      </c>
      <c r="V60" s="259">
        <v>0.4</v>
      </c>
      <c r="W60" s="258" t="s">
        <v>124</v>
      </c>
      <c r="X60" s="258" t="s">
        <v>145</v>
      </c>
      <c r="Y60" s="258" t="s">
        <v>124</v>
      </c>
      <c r="Z60" s="258" t="s">
        <v>145</v>
      </c>
      <c r="AA60" s="258" t="s">
        <v>145</v>
      </c>
      <c r="AB60" s="258" t="s">
        <v>145</v>
      </c>
      <c r="AC60" s="258" t="s">
        <v>124</v>
      </c>
      <c r="AD60" s="259">
        <v>0.4</v>
      </c>
      <c r="AE60" s="67" t="s">
        <v>86</v>
      </c>
      <c r="AF60" s="255" t="s">
        <v>1456</v>
      </c>
      <c r="AG60" s="258" t="s">
        <v>144</v>
      </c>
      <c r="AH60" s="270">
        <v>8.6399999999999991E-2</v>
      </c>
      <c r="AI60" s="258" t="s">
        <v>124</v>
      </c>
      <c r="AJ60" s="270">
        <v>0.22500000000000003</v>
      </c>
      <c r="AK60" s="67" t="s">
        <v>369</v>
      </c>
      <c r="AL60" s="255" t="s">
        <v>599</v>
      </c>
      <c r="AM60" s="254" t="s">
        <v>371</v>
      </c>
      <c r="AN60" s="255" t="s">
        <v>372</v>
      </c>
      <c r="AO60" s="255" t="s">
        <v>372</v>
      </c>
      <c r="AP60" s="255" t="s">
        <v>372</v>
      </c>
      <c r="AQ60" s="255" t="s">
        <v>362</v>
      </c>
      <c r="AR60" s="255" t="s">
        <v>372</v>
      </c>
      <c r="AS60" s="255" t="s">
        <v>372</v>
      </c>
      <c r="AT60" s="255" t="s">
        <v>639</v>
      </c>
      <c r="AU60" s="255" t="s">
        <v>640</v>
      </c>
      <c r="AV60" s="255" t="s">
        <v>641</v>
      </c>
      <c r="AW60" s="183">
        <v>45646</v>
      </c>
      <c r="AX60" s="184" t="s">
        <v>725</v>
      </c>
      <c r="AY60" s="185" t="s">
        <v>1457</v>
      </c>
      <c r="AZ60" s="186"/>
      <c r="BA60" s="187"/>
      <c r="BB60" s="188"/>
      <c r="BC60" s="186"/>
      <c r="BD60" s="184"/>
      <c r="BE60" s="185"/>
      <c r="BF60" s="186"/>
      <c r="BG60" s="187"/>
      <c r="BH60" s="188"/>
      <c r="BI60" s="186"/>
      <c r="BJ60" s="184"/>
      <c r="BK60" s="185"/>
      <c r="BL60" s="186"/>
      <c r="BM60" s="187"/>
      <c r="BN60" s="188"/>
      <c r="BO60" s="186"/>
      <c r="BP60" s="184"/>
      <c r="BQ60" s="185"/>
      <c r="BR60" s="186"/>
      <c r="BS60" s="187"/>
      <c r="BT60" s="188"/>
      <c r="BU60" s="186"/>
      <c r="BV60" s="184"/>
      <c r="BW60" s="185"/>
      <c r="BX60" s="186"/>
      <c r="BY60" s="187"/>
      <c r="BZ60" s="188"/>
      <c r="CA60" s="186"/>
      <c r="CB60" s="184"/>
      <c r="CC60" s="185"/>
      <c r="CD60" s="186"/>
      <c r="CE60" s="187"/>
      <c r="CF60" s="189"/>
      <c r="CG60" s="2">
        <f t="shared" si="56"/>
        <v>33</v>
      </c>
      <c r="CH60" s="52" t="s">
        <v>603</v>
      </c>
      <c r="CI60" s="52" t="s">
        <v>604</v>
      </c>
      <c r="CJ60" s="52" t="s">
        <v>605</v>
      </c>
      <c r="CK60" s="52" t="s">
        <v>380</v>
      </c>
      <c r="CL60" s="52" t="s">
        <v>377</v>
      </c>
      <c r="CM60" s="52" t="s">
        <v>377</v>
      </c>
      <c r="CN60" s="52" t="s">
        <v>378</v>
      </c>
      <c r="CO60" s="52" t="s">
        <v>377</v>
      </c>
      <c r="CP60" s="52" t="s">
        <v>380</v>
      </c>
      <c r="CQ60" s="52"/>
      <c r="CR60" s="52" t="s">
        <v>380</v>
      </c>
      <c r="CS60" s="52" t="s">
        <v>380</v>
      </c>
      <c r="CT60" s="52" t="s">
        <v>380</v>
      </c>
      <c r="CU60" s="52" t="s">
        <v>380</v>
      </c>
      <c r="CV60" s="52" t="s">
        <v>380</v>
      </c>
      <c r="CW60" s="52" t="s">
        <v>380</v>
      </c>
      <c r="CX60" s="52" t="s">
        <v>642</v>
      </c>
      <c r="CY60" s="52" t="s">
        <v>380</v>
      </c>
      <c r="CZ60" s="52" t="s">
        <v>380</v>
      </c>
      <c r="DA60" s="52" t="s">
        <v>380</v>
      </c>
      <c r="DB60" s="52" t="s">
        <v>380</v>
      </c>
      <c r="DC60" s="52" t="s">
        <v>380</v>
      </c>
      <c r="DD60" s="52" t="s">
        <v>380</v>
      </c>
      <c r="DF60" s="174" t="str">
        <f t="shared" si="57"/>
        <v>Gestión de procesos</v>
      </c>
      <c r="DG60" s="330" t="str">
        <f t="shared" si="58"/>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v>
      </c>
      <c r="DH60" s="330"/>
      <c r="DI60" s="330"/>
      <c r="DJ60" s="330"/>
      <c r="DK60" s="330"/>
      <c r="DL60" s="330"/>
      <c r="DM60" s="330"/>
      <c r="DN60" s="174" t="str">
        <f t="shared" si="59"/>
        <v>Moderado</v>
      </c>
      <c r="DO60" s="174" t="str">
        <f t="shared" si="55"/>
        <v>Bajo</v>
      </c>
      <c r="DQ60" s="170" t="e">
        <f>SUM(LEN(#REF!)-LEN(SUBSTITUTE(#REF!,"- Preventivo","")))/LEN("- Preventivo")</f>
        <v>#REF!</v>
      </c>
      <c r="DR60" s="170" t="e">
        <f t="shared" si="60"/>
        <v>#REF!</v>
      </c>
      <c r="DS60" s="170" t="e">
        <f>SUM(LEN(#REF!)-LEN(SUBSTITUTE(#REF!,"- Detectivo","")))/LEN("- Detectivo")</f>
        <v>#REF!</v>
      </c>
      <c r="DT60" s="170" t="e">
        <f t="shared" si="61"/>
        <v>#REF!</v>
      </c>
      <c r="DU60" s="170" t="e">
        <f>SUM(LEN(#REF!)-LEN(SUBSTITUTE(#REF!,"- Correctivo","")))/LEN("- Correctivo")</f>
        <v>#REF!</v>
      </c>
      <c r="DV60" s="170" t="e">
        <f t="shared" si="62"/>
        <v>#REF!</v>
      </c>
      <c r="DW60" s="170" t="e">
        <f t="shared" si="19"/>
        <v>#REF!</v>
      </c>
      <c r="DX60" s="170" t="e">
        <f t="shared" si="63"/>
        <v>#REF!</v>
      </c>
      <c r="DY60" s="170" t="e">
        <f>SUM(LEN(#REF!)-LEN(SUBSTITUTE(#REF!,"- Documentado","")))/LEN("- Documentado")</f>
        <v>#REF!</v>
      </c>
      <c r="DZ60" s="170" t="e">
        <f>SUM(LEN(#REF!)-LEN(SUBSTITUTE(#REF!,"- Documentado","")))/LEN("- Documentado")</f>
        <v>#REF!</v>
      </c>
      <c r="EA60" s="170" t="e">
        <f t="shared" si="64"/>
        <v>#REF!</v>
      </c>
      <c r="EB60" s="170" t="e">
        <f>SUM(LEN(#REF!)-LEN(SUBSTITUTE(#REF!,"- Continua","")))/LEN("- Continua")</f>
        <v>#REF!</v>
      </c>
      <c r="EC60" s="170" t="e">
        <f>SUM(LEN(#REF!)-LEN(SUBSTITUTE(#REF!,"- Continua","")))/LEN("- Continua")</f>
        <v>#REF!</v>
      </c>
      <c r="ED60" s="170" t="e">
        <f t="shared" si="65"/>
        <v>#REF!</v>
      </c>
      <c r="EE60" s="170" t="e">
        <f>SUM(LEN(#REF!)-LEN(SUBSTITUTE(#REF!,"- Con registro","")))/LEN("- Con registro")</f>
        <v>#REF!</v>
      </c>
      <c r="EF60" s="170" t="e">
        <f>SUM(LEN(#REF!)-LEN(SUBSTITUTE(#REF!,"- Con registro","")))/LEN("- Con registro")</f>
        <v>#REF!</v>
      </c>
      <c r="EG60" s="170" t="e">
        <f t="shared" si="66"/>
        <v>#REF!</v>
      </c>
      <c r="EH60" s="173" t="e">
        <f t="shared" si="20"/>
        <v>#REF!</v>
      </c>
      <c r="EI60" s="173" t="e">
        <f t="shared" si="21"/>
        <v>#REF!</v>
      </c>
      <c r="EJ60" s="204" t="e">
        <f t="shared" si="22"/>
        <v>#REF!</v>
      </c>
      <c r="EK60" s="332" t="e">
        <f t="shared" si="23"/>
        <v>#REF!</v>
      </c>
      <c r="EL60" s="332"/>
      <c r="EM60" s="332"/>
      <c r="EN60" s="332"/>
      <c r="EO60" s="332"/>
      <c r="EP60" s="332"/>
      <c r="EQ60" s="332"/>
      <c r="ER60" s="332"/>
      <c r="ES60" s="332"/>
      <c r="ET60" s="332"/>
      <c r="EV60" s="198">
        <f t="shared" si="24"/>
        <v>45646</v>
      </c>
      <c r="EW60" s="199" t="str">
        <f t="shared" si="25"/>
        <v>31 de enero de 2025</v>
      </c>
      <c r="EX60" s="170" t="str">
        <f t="shared" si="26"/>
        <v>Riesgos</v>
      </c>
      <c r="EY60" s="170" t="str">
        <f t="shared" si="67"/>
        <v>ID_-: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v>
      </c>
      <c r="EZ60" s="170" t="str">
        <f t="shared" si="68"/>
        <v>Ajuste en Identificación del riesgo
Análisis antes de controles
Establecimiento de controles
Evaluación de controles
 en el Mapa de riesgos de Gestión del Talento Humano</v>
      </c>
      <c r="FA60" s="170" t="str">
        <f t="shared" si="69"/>
        <v>Solicitud de cambio realizada y aprobada por la Dirección de Talento Humano a través del Aplicativo DARUMA</v>
      </c>
    </row>
    <row r="61" spans="1:157" ht="399.95" customHeight="1" x14ac:dyDescent="0.2">
      <c r="A61" s="254" t="s">
        <v>591</v>
      </c>
      <c r="B61" s="255" t="s">
        <v>592</v>
      </c>
      <c r="C61" s="255" t="s">
        <v>593</v>
      </c>
      <c r="D61" s="254" t="s">
        <v>213</v>
      </c>
      <c r="E61" s="256" t="s">
        <v>495</v>
      </c>
      <c r="F61" s="255" t="s">
        <v>643</v>
      </c>
      <c r="G61" s="256" t="s">
        <v>362</v>
      </c>
      <c r="H61" s="256" t="s">
        <v>362</v>
      </c>
      <c r="I61" s="251" t="s">
        <v>644</v>
      </c>
      <c r="J61" s="254" t="s">
        <v>36</v>
      </c>
      <c r="K61" s="256" t="s">
        <v>363</v>
      </c>
      <c r="L61" s="255" t="s">
        <v>214</v>
      </c>
      <c r="M61" s="257" t="s">
        <v>645</v>
      </c>
      <c r="N61" s="260" t="s">
        <v>637</v>
      </c>
      <c r="O61" s="255" t="s">
        <v>646</v>
      </c>
      <c r="P61" s="255" t="s">
        <v>919</v>
      </c>
      <c r="Q61" s="255" t="s">
        <v>365</v>
      </c>
      <c r="R61" s="255" t="s">
        <v>442</v>
      </c>
      <c r="S61" s="255" t="s">
        <v>367</v>
      </c>
      <c r="T61" s="255" t="s">
        <v>368</v>
      </c>
      <c r="U61" s="258" t="s">
        <v>144</v>
      </c>
      <c r="V61" s="259">
        <v>0.2</v>
      </c>
      <c r="W61" s="258" t="s">
        <v>124</v>
      </c>
      <c r="X61" s="258" t="s">
        <v>124</v>
      </c>
      <c r="Y61" s="258" t="s">
        <v>145</v>
      </c>
      <c r="Z61" s="258" t="s">
        <v>145</v>
      </c>
      <c r="AA61" s="258" t="s">
        <v>145</v>
      </c>
      <c r="AB61" s="258" t="s">
        <v>145</v>
      </c>
      <c r="AC61" s="258" t="s">
        <v>124</v>
      </c>
      <c r="AD61" s="259">
        <v>0.4</v>
      </c>
      <c r="AE61" s="67" t="s">
        <v>369</v>
      </c>
      <c r="AF61" s="255" t="s">
        <v>1458</v>
      </c>
      <c r="AG61" s="258" t="s">
        <v>144</v>
      </c>
      <c r="AH61" s="270">
        <v>8.3999999999999991E-2</v>
      </c>
      <c r="AI61" s="258" t="s">
        <v>124</v>
      </c>
      <c r="AJ61" s="270">
        <v>0.22500000000000003</v>
      </c>
      <c r="AK61" s="67" t="s">
        <v>369</v>
      </c>
      <c r="AL61" s="255" t="s">
        <v>647</v>
      </c>
      <c r="AM61" s="254" t="s">
        <v>371</v>
      </c>
      <c r="AN61" s="255" t="s">
        <v>372</v>
      </c>
      <c r="AO61" s="255" t="s">
        <v>372</v>
      </c>
      <c r="AP61" s="255" t="s">
        <v>372</v>
      </c>
      <c r="AQ61" s="255" t="s">
        <v>362</v>
      </c>
      <c r="AR61" s="255" t="s">
        <v>372</v>
      </c>
      <c r="AS61" s="255" t="s">
        <v>372</v>
      </c>
      <c r="AT61" s="255" t="s">
        <v>648</v>
      </c>
      <c r="AU61" s="255" t="s">
        <v>649</v>
      </c>
      <c r="AV61" s="255" t="s">
        <v>650</v>
      </c>
      <c r="AW61" s="183">
        <v>45646</v>
      </c>
      <c r="AX61" s="184" t="s">
        <v>725</v>
      </c>
      <c r="AY61" s="185" t="s">
        <v>1459</v>
      </c>
      <c r="AZ61" s="186"/>
      <c r="BA61" s="187"/>
      <c r="BB61" s="188"/>
      <c r="BC61" s="186"/>
      <c r="BD61" s="184"/>
      <c r="BE61" s="185"/>
      <c r="BF61" s="186"/>
      <c r="BG61" s="187"/>
      <c r="BH61" s="188"/>
      <c r="BI61" s="186"/>
      <c r="BJ61" s="184"/>
      <c r="BK61" s="185"/>
      <c r="BL61" s="186"/>
      <c r="BM61" s="187"/>
      <c r="BN61" s="188"/>
      <c r="BO61" s="186"/>
      <c r="BP61" s="184"/>
      <c r="BQ61" s="185"/>
      <c r="BR61" s="186"/>
      <c r="BS61" s="187"/>
      <c r="BT61" s="188"/>
      <c r="BU61" s="186"/>
      <c r="BV61" s="184"/>
      <c r="BW61" s="185"/>
      <c r="BX61" s="186"/>
      <c r="BY61" s="187"/>
      <c r="BZ61" s="188"/>
      <c r="CA61" s="186"/>
      <c r="CB61" s="184"/>
      <c r="CC61" s="185"/>
      <c r="CD61" s="186"/>
      <c r="CE61" s="187"/>
      <c r="CF61" s="189"/>
      <c r="CG61" s="2">
        <f t="shared" si="56"/>
        <v>33</v>
      </c>
      <c r="CH61" s="52" t="s">
        <v>603</v>
      </c>
      <c r="CI61" s="52" t="s">
        <v>604</v>
      </c>
      <c r="CJ61" s="52" t="s">
        <v>605</v>
      </c>
      <c r="CK61" s="52" t="s">
        <v>380</v>
      </c>
      <c r="CL61" s="52" t="s">
        <v>377</v>
      </c>
      <c r="CM61" s="52" t="s">
        <v>377</v>
      </c>
      <c r="CN61" s="52" t="s">
        <v>378</v>
      </c>
      <c r="CO61" s="52" t="s">
        <v>377</v>
      </c>
      <c r="CP61" s="52" t="s">
        <v>380</v>
      </c>
      <c r="CQ61" s="52"/>
      <c r="CR61" s="52" t="s">
        <v>380</v>
      </c>
      <c r="CS61" s="52" t="s">
        <v>380</v>
      </c>
      <c r="CT61" s="52" t="s">
        <v>380</v>
      </c>
      <c r="CU61" s="52" t="s">
        <v>380</v>
      </c>
      <c r="CV61" s="52" t="s">
        <v>380</v>
      </c>
      <c r="CW61" s="52" t="s">
        <v>380</v>
      </c>
      <c r="CX61" s="52" t="s">
        <v>651</v>
      </c>
      <c r="CY61" s="52" t="s">
        <v>380</v>
      </c>
      <c r="CZ61" s="52" t="s">
        <v>380</v>
      </c>
      <c r="DA61" s="52" t="s">
        <v>380</v>
      </c>
      <c r="DB61" s="52" t="s">
        <v>380</v>
      </c>
      <c r="DC61" s="52" t="s">
        <v>380</v>
      </c>
      <c r="DD61" s="52" t="s">
        <v>380</v>
      </c>
      <c r="DF61" s="174" t="str">
        <f t="shared" si="57"/>
        <v>Gestión de procesos</v>
      </c>
      <c r="DG61" s="330" t="str">
        <f t="shared" si="58"/>
        <v>Posibilidad de afectación reputacional por pérdida de confianza por parte de los/as trabajadores/as y las organizaciones sindicales, debido a incumplimiento parcial de compromisos durante la ejecución de la estrategia para la atención individual y colectivas de trabajo</v>
      </c>
      <c r="DH61" s="330"/>
      <c r="DI61" s="330"/>
      <c r="DJ61" s="330"/>
      <c r="DK61" s="330"/>
      <c r="DL61" s="330"/>
      <c r="DM61" s="330"/>
      <c r="DN61" s="174" t="str">
        <f t="shared" si="59"/>
        <v>Bajo</v>
      </c>
      <c r="DO61" s="174" t="str">
        <f t="shared" si="55"/>
        <v>Bajo</v>
      </c>
      <c r="DQ61" s="170" t="e">
        <f>SUM(LEN(#REF!)-LEN(SUBSTITUTE(#REF!,"- Preventivo","")))/LEN("- Preventivo")</f>
        <v>#REF!</v>
      </c>
      <c r="DR61" s="170" t="e">
        <f t="shared" si="60"/>
        <v>#REF!</v>
      </c>
      <c r="DS61" s="170" t="e">
        <f>SUM(LEN(#REF!)-LEN(SUBSTITUTE(#REF!,"- Detectivo","")))/LEN("- Detectivo")</f>
        <v>#REF!</v>
      </c>
      <c r="DT61" s="170" t="e">
        <f t="shared" si="61"/>
        <v>#REF!</v>
      </c>
      <c r="DU61" s="170" t="e">
        <f>SUM(LEN(#REF!)-LEN(SUBSTITUTE(#REF!,"- Correctivo","")))/LEN("- Correctivo")</f>
        <v>#REF!</v>
      </c>
      <c r="DV61" s="170" t="e">
        <f t="shared" si="62"/>
        <v>#REF!</v>
      </c>
      <c r="DW61" s="170" t="e">
        <f t="shared" si="19"/>
        <v>#REF!</v>
      </c>
      <c r="DX61" s="170" t="e">
        <f t="shared" si="63"/>
        <v>#REF!</v>
      </c>
      <c r="DY61" s="170" t="e">
        <f>SUM(LEN(#REF!)-LEN(SUBSTITUTE(#REF!,"- Documentado","")))/LEN("- Documentado")</f>
        <v>#REF!</v>
      </c>
      <c r="DZ61" s="170" t="e">
        <f>SUM(LEN(#REF!)-LEN(SUBSTITUTE(#REF!,"- Documentado","")))/LEN("- Documentado")</f>
        <v>#REF!</v>
      </c>
      <c r="EA61" s="170" t="e">
        <f t="shared" si="64"/>
        <v>#REF!</v>
      </c>
      <c r="EB61" s="170" t="e">
        <f>SUM(LEN(#REF!)-LEN(SUBSTITUTE(#REF!,"- Continua","")))/LEN("- Continua")</f>
        <v>#REF!</v>
      </c>
      <c r="EC61" s="170" t="e">
        <f>SUM(LEN(#REF!)-LEN(SUBSTITUTE(#REF!,"- Continua","")))/LEN("- Continua")</f>
        <v>#REF!</v>
      </c>
      <c r="ED61" s="170" t="e">
        <f t="shared" si="65"/>
        <v>#REF!</v>
      </c>
      <c r="EE61" s="170" t="e">
        <f>SUM(LEN(#REF!)-LEN(SUBSTITUTE(#REF!,"- Con registro","")))/LEN("- Con registro")</f>
        <v>#REF!</v>
      </c>
      <c r="EF61" s="170" t="e">
        <f>SUM(LEN(#REF!)-LEN(SUBSTITUTE(#REF!,"- Con registro","")))/LEN("- Con registro")</f>
        <v>#REF!</v>
      </c>
      <c r="EG61" s="170" t="e">
        <f t="shared" si="66"/>
        <v>#REF!</v>
      </c>
      <c r="EH61" s="173" t="e">
        <f t="shared" si="20"/>
        <v>#REF!</v>
      </c>
      <c r="EI61" s="173" t="e">
        <f t="shared" si="21"/>
        <v>#REF!</v>
      </c>
      <c r="EJ61" s="204" t="e">
        <f t="shared" si="22"/>
        <v>#REF!</v>
      </c>
      <c r="EK61" s="332" t="e">
        <f t="shared" si="23"/>
        <v>#REF!</v>
      </c>
      <c r="EL61" s="332"/>
      <c r="EM61" s="332"/>
      <c r="EN61" s="332"/>
      <c r="EO61" s="332"/>
      <c r="EP61" s="332"/>
      <c r="EQ61" s="332"/>
      <c r="ER61" s="332"/>
      <c r="ES61" s="332"/>
      <c r="ET61" s="332"/>
      <c r="EV61" s="198">
        <f t="shared" si="24"/>
        <v>45646</v>
      </c>
      <c r="EW61" s="199" t="str">
        <f t="shared" si="25"/>
        <v>31 de enero de 2025</v>
      </c>
      <c r="EX61" s="170" t="str">
        <f t="shared" si="26"/>
        <v>Riesgos</v>
      </c>
      <c r="EY61" s="170" t="str">
        <f t="shared" si="67"/>
        <v>ID_-: Posibilidad de afectación reputacional por pérdida de confianza por parte de los/as trabajadores/as y las organizaciones sindicales, debido a incumplimiento parcial de compromisos durante la ejecución de la estrategia para la atención individual y colectivas de trabajo</v>
      </c>
      <c r="EZ61" s="170" t="str">
        <f t="shared" si="68"/>
        <v>Ajuste en Identificación del riesgo
Análisis antes de controles
Establecimiento de controles
Evaluación de controles
 en el Mapa de riesgos de Gestión del Talento Humano</v>
      </c>
      <c r="FA61" s="170" t="str">
        <f t="shared" si="69"/>
        <v>Solicitud de cambio realizada y aprobada por la Dirección de Talento Humano a través del Aplicativo DARUMA</v>
      </c>
    </row>
    <row r="62" spans="1:157" ht="399.95" customHeight="1" x14ac:dyDescent="0.2">
      <c r="A62" s="254" t="s">
        <v>591</v>
      </c>
      <c r="B62" s="255" t="s">
        <v>592</v>
      </c>
      <c r="C62" s="255" t="s">
        <v>593</v>
      </c>
      <c r="D62" s="254" t="s">
        <v>213</v>
      </c>
      <c r="E62" s="256" t="s">
        <v>495</v>
      </c>
      <c r="F62" s="255" t="s">
        <v>634</v>
      </c>
      <c r="G62" s="256" t="s">
        <v>362</v>
      </c>
      <c r="H62" s="256" t="s">
        <v>362</v>
      </c>
      <c r="I62" s="251" t="s">
        <v>659</v>
      </c>
      <c r="J62" s="254" t="s">
        <v>64</v>
      </c>
      <c r="K62" s="256" t="s">
        <v>427</v>
      </c>
      <c r="L62" s="255" t="s">
        <v>214</v>
      </c>
      <c r="M62" s="257" t="s">
        <v>660</v>
      </c>
      <c r="N62" s="255" t="s">
        <v>617</v>
      </c>
      <c r="O62" s="255" t="s">
        <v>661</v>
      </c>
      <c r="P62" s="255" t="s">
        <v>364</v>
      </c>
      <c r="Q62" s="255" t="s">
        <v>365</v>
      </c>
      <c r="R62" s="255" t="s">
        <v>442</v>
      </c>
      <c r="S62" s="255" t="s">
        <v>367</v>
      </c>
      <c r="T62" s="255" t="s">
        <v>368</v>
      </c>
      <c r="U62" s="258" t="s">
        <v>144</v>
      </c>
      <c r="V62" s="259">
        <v>0.2</v>
      </c>
      <c r="W62" s="258" t="s">
        <v>362</v>
      </c>
      <c r="X62" s="258" t="s">
        <v>362</v>
      </c>
      <c r="Y62" s="258" t="s">
        <v>362</v>
      </c>
      <c r="Z62" s="258" t="s">
        <v>362</v>
      </c>
      <c r="AA62" s="258" t="s">
        <v>362</v>
      </c>
      <c r="AB62" s="258" t="s">
        <v>362</v>
      </c>
      <c r="AC62" s="258" t="s">
        <v>79</v>
      </c>
      <c r="AD62" s="259">
        <v>0.8</v>
      </c>
      <c r="AE62" s="67" t="s">
        <v>383</v>
      </c>
      <c r="AF62" s="255" t="s">
        <v>384</v>
      </c>
      <c r="AG62" s="258" t="s">
        <v>144</v>
      </c>
      <c r="AH62" s="270">
        <v>5.8799999999999991E-2</v>
      </c>
      <c r="AI62" s="258" t="s">
        <v>79</v>
      </c>
      <c r="AJ62" s="270">
        <v>0.8</v>
      </c>
      <c r="AK62" s="67" t="s">
        <v>383</v>
      </c>
      <c r="AL62" s="255" t="s">
        <v>620</v>
      </c>
      <c r="AM62" s="254" t="s">
        <v>386</v>
      </c>
      <c r="AN62" s="255" t="s">
        <v>1460</v>
      </c>
      <c r="AO62" s="255" t="s">
        <v>1461</v>
      </c>
      <c r="AP62" s="255" t="s">
        <v>1462</v>
      </c>
      <c r="AQ62" s="255" t="s">
        <v>362</v>
      </c>
      <c r="AR62" s="255" t="s">
        <v>1463</v>
      </c>
      <c r="AS62" s="255" t="s">
        <v>1464</v>
      </c>
      <c r="AT62" s="255" t="s">
        <v>662</v>
      </c>
      <c r="AU62" s="255" t="s">
        <v>663</v>
      </c>
      <c r="AV62" s="255" t="s">
        <v>664</v>
      </c>
      <c r="AW62" s="183">
        <v>46011</v>
      </c>
      <c r="AX62" s="184" t="s">
        <v>482</v>
      </c>
      <c r="AY62" s="185" t="s">
        <v>1437</v>
      </c>
      <c r="AZ62" s="186"/>
      <c r="BA62" s="187"/>
      <c r="BB62" s="188"/>
      <c r="BC62" s="186"/>
      <c r="BD62" s="184"/>
      <c r="BE62" s="185"/>
      <c r="BF62" s="186"/>
      <c r="BG62" s="187"/>
      <c r="BH62" s="188"/>
      <c r="BI62" s="186"/>
      <c r="BJ62" s="184"/>
      <c r="BK62" s="185"/>
      <c r="BL62" s="186"/>
      <c r="BM62" s="187"/>
      <c r="BN62" s="188"/>
      <c r="BO62" s="186"/>
      <c r="BP62" s="184"/>
      <c r="BQ62" s="185"/>
      <c r="BR62" s="186"/>
      <c r="BS62" s="187"/>
      <c r="BT62" s="188"/>
      <c r="BU62" s="186"/>
      <c r="BV62" s="184"/>
      <c r="BW62" s="185"/>
      <c r="BX62" s="186"/>
      <c r="BY62" s="187"/>
      <c r="BZ62" s="188"/>
      <c r="CA62" s="186"/>
      <c r="CB62" s="184"/>
      <c r="CC62" s="185"/>
      <c r="CD62" s="186"/>
      <c r="CE62" s="187"/>
      <c r="CF62" s="189"/>
      <c r="CG62" s="2">
        <f t="shared" si="56"/>
        <v>33</v>
      </c>
      <c r="CH62" s="52" t="s">
        <v>603</v>
      </c>
      <c r="CI62" s="52" t="s">
        <v>604</v>
      </c>
      <c r="CJ62" s="52" t="s">
        <v>605</v>
      </c>
      <c r="CK62" s="52" t="s">
        <v>380</v>
      </c>
      <c r="CL62" s="52" t="s">
        <v>377</v>
      </c>
      <c r="CM62" s="52" t="s">
        <v>377</v>
      </c>
      <c r="CN62" s="52" t="s">
        <v>378</v>
      </c>
      <c r="CO62" s="52" t="s">
        <v>377</v>
      </c>
      <c r="CP62" s="52" t="s">
        <v>380</v>
      </c>
      <c r="CQ62" s="52"/>
      <c r="CR62" s="52" t="s">
        <v>380</v>
      </c>
      <c r="CS62" s="52" t="s">
        <v>380</v>
      </c>
      <c r="CT62" s="52" t="s">
        <v>380</v>
      </c>
      <c r="CU62" s="52" t="s">
        <v>380</v>
      </c>
      <c r="CV62" s="52" t="s">
        <v>380</v>
      </c>
      <c r="CW62" s="52" t="s">
        <v>380</v>
      </c>
      <c r="CX62" s="52" t="s">
        <v>658</v>
      </c>
      <c r="CY62" s="52" t="s">
        <v>380</v>
      </c>
      <c r="CZ62" s="52" t="s">
        <v>380</v>
      </c>
      <c r="DA62" s="52" t="s">
        <v>380</v>
      </c>
      <c r="DB62" s="52" t="s">
        <v>380</v>
      </c>
      <c r="DC62" s="52" t="s">
        <v>380</v>
      </c>
      <c r="DD62" s="52" t="s">
        <v>380</v>
      </c>
      <c r="DF62" s="174" t="str">
        <f t="shared" si="57"/>
        <v>Corrupción</v>
      </c>
      <c r="DG62" s="330" t="str">
        <f t="shared" si="58"/>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v>
      </c>
      <c r="DH62" s="330"/>
      <c r="DI62" s="330"/>
      <c r="DJ62" s="330"/>
      <c r="DK62" s="330"/>
      <c r="DL62" s="330"/>
      <c r="DM62" s="330"/>
      <c r="DN62" s="174" t="str">
        <f t="shared" si="59"/>
        <v>Alto</v>
      </c>
      <c r="DO62" s="174" t="str">
        <f t="shared" si="55"/>
        <v>Alto</v>
      </c>
      <c r="DQ62" s="170" t="e">
        <f>SUM(LEN(#REF!)-LEN(SUBSTITUTE(#REF!,"- Preventivo","")))/LEN("- Preventivo")</f>
        <v>#REF!</v>
      </c>
      <c r="DR62" s="170" t="e">
        <f t="shared" si="60"/>
        <v>#REF!</v>
      </c>
      <c r="DS62" s="170" t="e">
        <f>SUM(LEN(#REF!)-LEN(SUBSTITUTE(#REF!,"- Detectivo","")))/LEN("- Detectivo")</f>
        <v>#REF!</v>
      </c>
      <c r="DT62" s="170" t="e">
        <f t="shared" si="61"/>
        <v>#REF!</v>
      </c>
      <c r="DU62" s="170" t="e">
        <f>SUM(LEN(#REF!)-LEN(SUBSTITUTE(#REF!,"- Correctivo","")))/LEN("- Correctivo")</f>
        <v>#REF!</v>
      </c>
      <c r="DV62" s="170" t="e">
        <f t="shared" si="62"/>
        <v>#REF!</v>
      </c>
      <c r="DW62" s="170" t="e">
        <f t="shared" si="19"/>
        <v>#REF!</v>
      </c>
      <c r="DX62" s="170" t="e">
        <f t="shared" si="63"/>
        <v>#REF!</v>
      </c>
      <c r="DY62" s="170" t="e">
        <f>SUM(LEN(#REF!)-LEN(SUBSTITUTE(#REF!,"- Documentado","")))/LEN("- Documentado")</f>
        <v>#REF!</v>
      </c>
      <c r="DZ62" s="170" t="e">
        <f>SUM(LEN(#REF!)-LEN(SUBSTITUTE(#REF!,"- Documentado","")))/LEN("- Documentado")</f>
        <v>#REF!</v>
      </c>
      <c r="EA62" s="170" t="e">
        <f t="shared" si="64"/>
        <v>#REF!</v>
      </c>
      <c r="EB62" s="170" t="e">
        <f>SUM(LEN(#REF!)-LEN(SUBSTITUTE(#REF!,"- Continua","")))/LEN("- Continua")</f>
        <v>#REF!</v>
      </c>
      <c r="EC62" s="170" t="e">
        <f>SUM(LEN(#REF!)-LEN(SUBSTITUTE(#REF!,"- Continua","")))/LEN("- Continua")</f>
        <v>#REF!</v>
      </c>
      <c r="ED62" s="170" t="e">
        <f t="shared" si="65"/>
        <v>#REF!</v>
      </c>
      <c r="EE62" s="170" t="e">
        <f>SUM(LEN(#REF!)-LEN(SUBSTITUTE(#REF!,"- Con registro","")))/LEN("- Con registro")</f>
        <v>#REF!</v>
      </c>
      <c r="EF62" s="170" t="e">
        <f>SUM(LEN(#REF!)-LEN(SUBSTITUTE(#REF!,"- Con registro","")))/LEN("- Con registro")</f>
        <v>#REF!</v>
      </c>
      <c r="EG62" s="170" t="e">
        <f t="shared" si="66"/>
        <v>#REF!</v>
      </c>
      <c r="EH62" s="173" t="e">
        <f t="shared" si="20"/>
        <v>#REF!</v>
      </c>
      <c r="EI62" s="173" t="e">
        <f t="shared" si="21"/>
        <v>#REF!</v>
      </c>
      <c r="EJ62" s="204" t="e">
        <f t="shared" si="22"/>
        <v>#REF!</v>
      </c>
      <c r="EK62" s="332" t="e">
        <f t="shared" si="23"/>
        <v>#REF!</v>
      </c>
      <c r="EL62" s="332"/>
      <c r="EM62" s="332"/>
      <c r="EN62" s="332"/>
      <c r="EO62" s="332"/>
      <c r="EP62" s="332"/>
      <c r="EQ62" s="332"/>
      <c r="ER62" s="332"/>
      <c r="ES62" s="332"/>
      <c r="ET62" s="332"/>
      <c r="EV62" s="198">
        <f t="shared" si="24"/>
        <v>46011</v>
      </c>
      <c r="EW62" s="199" t="str">
        <f t="shared" si="25"/>
        <v>31 de enero de 2025</v>
      </c>
      <c r="EX62" s="170" t="str">
        <f t="shared" si="26"/>
        <v>Riesgos</v>
      </c>
      <c r="EY62" s="170" t="str">
        <f t="shared" si="67"/>
        <v>ID_-: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v>
      </c>
      <c r="EZ62" s="170" t="str">
        <f t="shared" si="68"/>
        <v>Ajuste en Identificación del riesgo
Análisis antes de controles
Establecimiento de controles
Evaluación de controles
Tratamiento del riesgo en el Mapa de riesgos de Gestión del Talento Humano</v>
      </c>
      <c r="FA62" s="170" t="str">
        <f t="shared" si="69"/>
        <v>Solicitud de cambio realizada y aprobada por la Dirección de Talento Humano a través del Aplicativo DARUMA</v>
      </c>
    </row>
    <row r="63" spans="1:157" ht="399.95" customHeight="1" x14ac:dyDescent="0.2">
      <c r="A63" s="254" t="s">
        <v>591</v>
      </c>
      <c r="B63" s="255" t="s">
        <v>592</v>
      </c>
      <c r="C63" s="255" t="s">
        <v>593</v>
      </c>
      <c r="D63" s="254" t="s">
        <v>213</v>
      </c>
      <c r="E63" s="256" t="s">
        <v>495</v>
      </c>
      <c r="F63" s="255" t="s">
        <v>652</v>
      </c>
      <c r="G63" s="256" t="s">
        <v>362</v>
      </c>
      <c r="H63" s="256" t="s">
        <v>362</v>
      </c>
      <c r="I63" s="251" t="s">
        <v>653</v>
      </c>
      <c r="J63" s="254" t="s">
        <v>36</v>
      </c>
      <c r="K63" s="256" t="s">
        <v>363</v>
      </c>
      <c r="L63" s="255" t="s">
        <v>214</v>
      </c>
      <c r="M63" s="257" t="e">
        <v>#REF!</v>
      </c>
      <c r="N63" s="255" t="s">
        <v>637</v>
      </c>
      <c r="O63" s="255" t="s">
        <v>654</v>
      </c>
      <c r="P63" s="255" t="s">
        <v>919</v>
      </c>
      <c r="Q63" s="255" t="s">
        <v>365</v>
      </c>
      <c r="R63" s="255" t="s">
        <v>366</v>
      </c>
      <c r="S63" s="255" t="s">
        <v>367</v>
      </c>
      <c r="T63" s="255" t="s">
        <v>368</v>
      </c>
      <c r="U63" s="258" t="s">
        <v>123</v>
      </c>
      <c r="V63" s="259">
        <v>0.4</v>
      </c>
      <c r="W63" s="258" t="s">
        <v>145</v>
      </c>
      <c r="X63" s="258" t="s">
        <v>124</v>
      </c>
      <c r="Y63" s="258" t="s">
        <v>145</v>
      </c>
      <c r="Z63" s="258" t="s">
        <v>145</v>
      </c>
      <c r="AA63" s="258" t="s">
        <v>145</v>
      </c>
      <c r="AB63" s="258" t="s">
        <v>145</v>
      </c>
      <c r="AC63" s="258" t="s">
        <v>124</v>
      </c>
      <c r="AD63" s="259">
        <v>0.4</v>
      </c>
      <c r="AE63" s="67" t="s">
        <v>86</v>
      </c>
      <c r="AF63" s="255" t="s">
        <v>1465</v>
      </c>
      <c r="AG63" s="258" t="s">
        <v>123</v>
      </c>
      <c r="AH63" s="270">
        <v>0.24</v>
      </c>
      <c r="AI63" s="258" t="s">
        <v>124</v>
      </c>
      <c r="AJ63" s="270">
        <v>0.22500000000000003</v>
      </c>
      <c r="AK63" s="67" t="s">
        <v>86</v>
      </c>
      <c r="AL63" s="255" t="s">
        <v>1466</v>
      </c>
      <c r="AM63" s="254" t="s">
        <v>386</v>
      </c>
      <c r="AN63" s="260" t="s">
        <v>1467</v>
      </c>
      <c r="AO63" s="260" t="s">
        <v>1435</v>
      </c>
      <c r="AP63" s="273" t="s">
        <v>1468</v>
      </c>
      <c r="AQ63" s="273" t="s">
        <v>362</v>
      </c>
      <c r="AR63" s="260" t="s">
        <v>965</v>
      </c>
      <c r="AS63" s="260" t="s">
        <v>1112</v>
      </c>
      <c r="AT63" s="255" t="s">
        <v>655</v>
      </c>
      <c r="AU63" s="255" t="s">
        <v>656</v>
      </c>
      <c r="AV63" s="255" t="s">
        <v>657</v>
      </c>
      <c r="AW63" s="183">
        <v>45646</v>
      </c>
      <c r="AX63" s="184" t="s">
        <v>482</v>
      </c>
      <c r="AY63" s="185" t="s">
        <v>1469</v>
      </c>
      <c r="AZ63" s="186"/>
      <c r="BA63" s="187"/>
      <c r="BB63" s="188"/>
      <c r="BC63" s="186"/>
      <c r="BD63" s="184"/>
      <c r="BE63" s="185"/>
      <c r="BF63" s="186"/>
      <c r="BG63" s="187"/>
      <c r="BH63" s="188"/>
      <c r="BI63" s="186"/>
      <c r="BJ63" s="184"/>
      <c r="BK63" s="185"/>
      <c r="BL63" s="186"/>
      <c r="BM63" s="187"/>
      <c r="BN63" s="188"/>
      <c r="BO63" s="186"/>
      <c r="BP63" s="184"/>
      <c r="BQ63" s="185"/>
      <c r="BR63" s="186"/>
      <c r="BS63" s="187"/>
      <c r="BT63" s="188"/>
      <c r="BU63" s="186"/>
      <c r="BV63" s="184"/>
      <c r="BW63" s="185"/>
      <c r="BX63" s="186"/>
      <c r="BY63" s="187"/>
      <c r="BZ63" s="188"/>
      <c r="CA63" s="186"/>
      <c r="CB63" s="184"/>
      <c r="CC63" s="185"/>
      <c r="CD63" s="186"/>
      <c r="CE63" s="187"/>
      <c r="CF63" s="189"/>
      <c r="CG63" s="2">
        <f t="shared" si="56"/>
        <v>33</v>
      </c>
      <c r="CH63" s="52" t="s">
        <v>603</v>
      </c>
      <c r="CI63" s="52" t="s">
        <v>604</v>
      </c>
      <c r="CJ63" s="52" t="s">
        <v>605</v>
      </c>
      <c r="CK63" s="52" t="s">
        <v>380</v>
      </c>
      <c r="CL63" s="52" t="s">
        <v>377</v>
      </c>
      <c r="CM63" s="52" t="s">
        <v>377</v>
      </c>
      <c r="CN63" s="52" t="s">
        <v>378</v>
      </c>
      <c r="CO63" s="52" t="s">
        <v>377</v>
      </c>
      <c r="CP63" s="52" t="s">
        <v>380</v>
      </c>
      <c r="CQ63" s="52"/>
      <c r="CR63" s="52" t="s">
        <v>380</v>
      </c>
      <c r="CS63" s="52" t="s">
        <v>387</v>
      </c>
      <c r="CT63" s="52" t="s">
        <v>380</v>
      </c>
      <c r="CU63" s="52" t="s">
        <v>380</v>
      </c>
      <c r="CV63" s="52" t="s">
        <v>380</v>
      </c>
      <c r="CW63" s="52" t="s">
        <v>380</v>
      </c>
      <c r="CX63" s="52" t="s">
        <v>665</v>
      </c>
      <c r="CY63" s="52" t="s">
        <v>380</v>
      </c>
      <c r="CZ63" s="52"/>
      <c r="DA63" s="52"/>
      <c r="DB63" s="52"/>
      <c r="DC63" s="52"/>
      <c r="DD63" s="52" t="s">
        <v>380</v>
      </c>
      <c r="DF63" s="174" t="str">
        <f t="shared" si="57"/>
        <v>Gestión de procesos</v>
      </c>
      <c r="DG63" s="330" t="str">
        <f t="shared" si="58"/>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v>
      </c>
      <c r="DH63" s="330"/>
      <c r="DI63" s="330"/>
      <c r="DJ63" s="330"/>
      <c r="DK63" s="330"/>
      <c r="DL63" s="330"/>
      <c r="DM63" s="330"/>
      <c r="DN63" s="174" t="str">
        <f t="shared" si="59"/>
        <v>Moderado</v>
      </c>
      <c r="DO63" s="174" t="str">
        <f t="shared" si="55"/>
        <v>Moderado</v>
      </c>
      <c r="DQ63" s="170" t="e">
        <f>SUM(LEN(#REF!)-LEN(SUBSTITUTE(#REF!,"- Preventivo","")))/LEN("- Preventivo")</f>
        <v>#REF!</v>
      </c>
      <c r="DR63" s="170" t="e">
        <f t="shared" si="60"/>
        <v>#REF!</v>
      </c>
      <c r="DS63" s="170" t="e">
        <f>SUM(LEN(#REF!)-LEN(SUBSTITUTE(#REF!,"- Detectivo","")))/LEN("- Detectivo")</f>
        <v>#REF!</v>
      </c>
      <c r="DT63" s="170" t="e">
        <f t="shared" si="61"/>
        <v>#REF!</v>
      </c>
      <c r="DU63" s="170" t="e">
        <f>SUM(LEN(#REF!)-LEN(SUBSTITUTE(#REF!,"- Correctivo","")))/LEN("- Correctivo")</f>
        <v>#REF!</v>
      </c>
      <c r="DV63" s="170" t="e">
        <f t="shared" si="62"/>
        <v>#REF!</v>
      </c>
      <c r="DW63" s="170" t="e">
        <f t="shared" si="19"/>
        <v>#REF!</v>
      </c>
      <c r="DX63" s="170" t="e">
        <f t="shared" si="63"/>
        <v>#REF!</v>
      </c>
      <c r="DY63" s="170" t="e">
        <f>SUM(LEN(#REF!)-LEN(SUBSTITUTE(#REF!,"- Documentado","")))/LEN("- Documentado")</f>
        <v>#REF!</v>
      </c>
      <c r="DZ63" s="170" t="e">
        <f>SUM(LEN(#REF!)-LEN(SUBSTITUTE(#REF!,"- Documentado","")))/LEN("- Documentado")</f>
        <v>#REF!</v>
      </c>
      <c r="EA63" s="170" t="e">
        <f t="shared" si="64"/>
        <v>#REF!</v>
      </c>
      <c r="EB63" s="170" t="e">
        <f>SUM(LEN(#REF!)-LEN(SUBSTITUTE(#REF!,"- Continua","")))/LEN("- Continua")</f>
        <v>#REF!</v>
      </c>
      <c r="EC63" s="170" t="e">
        <f>SUM(LEN(#REF!)-LEN(SUBSTITUTE(#REF!,"- Continua","")))/LEN("- Continua")</f>
        <v>#REF!</v>
      </c>
      <c r="ED63" s="170" t="e">
        <f t="shared" si="65"/>
        <v>#REF!</v>
      </c>
      <c r="EE63" s="170" t="e">
        <f>SUM(LEN(#REF!)-LEN(SUBSTITUTE(#REF!,"- Con registro","")))/LEN("- Con registro")</f>
        <v>#REF!</v>
      </c>
      <c r="EF63" s="170" t="e">
        <f>SUM(LEN(#REF!)-LEN(SUBSTITUTE(#REF!,"- Con registro","")))/LEN("- Con registro")</f>
        <v>#REF!</v>
      </c>
      <c r="EG63" s="170" t="e">
        <f t="shared" si="66"/>
        <v>#REF!</v>
      </c>
      <c r="EH63" s="173" t="e">
        <f t="shared" si="20"/>
        <v>#REF!</v>
      </c>
      <c r="EI63" s="173" t="e">
        <f t="shared" si="21"/>
        <v>#REF!</v>
      </c>
      <c r="EJ63" s="204" t="e">
        <f t="shared" si="22"/>
        <v>#REF!</v>
      </c>
      <c r="EK63" s="332" t="e">
        <f t="shared" si="23"/>
        <v>#REF!</v>
      </c>
      <c r="EL63" s="332"/>
      <c r="EM63" s="332"/>
      <c r="EN63" s="332"/>
      <c r="EO63" s="332"/>
      <c r="EP63" s="332"/>
      <c r="EQ63" s="332"/>
      <c r="ER63" s="332"/>
      <c r="ES63" s="332"/>
      <c r="ET63" s="332"/>
      <c r="EV63" s="198">
        <f t="shared" si="24"/>
        <v>45646</v>
      </c>
      <c r="EW63" s="199" t="str">
        <f t="shared" si="25"/>
        <v>31 de enero de 2025</v>
      </c>
      <c r="EX63" s="170" t="str">
        <f t="shared" si="26"/>
        <v>Riesgos</v>
      </c>
      <c r="EY63" s="170" t="str">
        <f t="shared" si="67"/>
        <v>ID_-: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v>
      </c>
      <c r="EZ63" s="170" t="str">
        <f t="shared" si="68"/>
        <v>Ajuste en Identificación del riesgo
Análisis antes de controles
Establecimiento de controles
Evaluación de controles
Tratamiento del riesgo en el Mapa de riesgos de Gestión del Talento Humano</v>
      </c>
      <c r="FA63" s="170" t="str">
        <f t="shared" si="69"/>
        <v>Solicitud de cambio realizada y aprobada por la Dirección de Talento Humano a través del Aplicativo DARUMA</v>
      </c>
    </row>
    <row r="64" spans="1:157" ht="399.95" customHeight="1" x14ac:dyDescent="0.2">
      <c r="A64" s="254" t="s">
        <v>666</v>
      </c>
      <c r="B64" s="255" t="s">
        <v>667</v>
      </c>
      <c r="C64" s="255" t="s">
        <v>668</v>
      </c>
      <c r="D64" s="254" t="s">
        <v>1475</v>
      </c>
      <c r="E64" s="256" t="s">
        <v>91</v>
      </c>
      <c r="F64" s="255" t="s">
        <v>1476</v>
      </c>
      <c r="G64" s="256" t="s">
        <v>362</v>
      </c>
      <c r="H64" s="256" t="s">
        <v>362</v>
      </c>
      <c r="I64" s="251" t="s">
        <v>1477</v>
      </c>
      <c r="J64" s="254" t="s">
        <v>36</v>
      </c>
      <c r="K64" s="256" t="s">
        <v>363</v>
      </c>
      <c r="L64" s="255" t="s">
        <v>851</v>
      </c>
      <c r="M64" s="257" t="s">
        <v>1478</v>
      </c>
      <c r="N64" s="255" t="s">
        <v>1479</v>
      </c>
      <c r="O64" s="255" t="s">
        <v>1480</v>
      </c>
      <c r="P64" s="255" t="s">
        <v>1481</v>
      </c>
      <c r="Q64" s="255" t="s">
        <v>365</v>
      </c>
      <c r="R64" s="255" t="s">
        <v>366</v>
      </c>
      <c r="S64" s="255" t="s">
        <v>367</v>
      </c>
      <c r="T64" s="255" t="s">
        <v>368</v>
      </c>
      <c r="U64" s="258" t="s">
        <v>123</v>
      </c>
      <c r="V64" s="259">
        <v>0.4</v>
      </c>
      <c r="W64" s="258" t="s">
        <v>79</v>
      </c>
      <c r="X64" s="258" t="s">
        <v>103</v>
      </c>
      <c r="Y64" s="258" t="s">
        <v>79</v>
      </c>
      <c r="Z64" s="258" t="s">
        <v>103</v>
      </c>
      <c r="AA64" s="258" t="s">
        <v>103</v>
      </c>
      <c r="AB64" s="258" t="s">
        <v>79</v>
      </c>
      <c r="AC64" s="258" t="s">
        <v>79</v>
      </c>
      <c r="AD64" s="259">
        <v>0.8</v>
      </c>
      <c r="AE64" s="67" t="s">
        <v>383</v>
      </c>
      <c r="AF64" s="255" t="s">
        <v>1482</v>
      </c>
      <c r="AG64" s="258" t="s">
        <v>144</v>
      </c>
      <c r="AH64" s="270">
        <v>8.6399999999999991E-2</v>
      </c>
      <c r="AI64" s="258" t="s">
        <v>124</v>
      </c>
      <c r="AJ64" s="270">
        <v>0.25312500000000004</v>
      </c>
      <c r="AK64" s="67" t="s">
        <v>369</v>
      </c>
      <c r="AL64" s="255" t="s">
        <v>1483</v>
      </c>
      <c r="AM64" s="254" t="s">
        <v>371</v>
      </c>
      <c r="AN64" s="255" t="s">
        <v>372</v>
      </c>
      <c r="AO64" s="255" t="s">
        <v>372</v>
      </c>
      <c r="AP64" s="255" t="s">
        <v>372</v>
      </c>
      <c r="AQ64" s="255" t="s">
        <v>362</v>
      </c>
      <c r="AR64" s="255" t="s">
        <v>372</v>
      </c>
      <c r="AS64" s="255" t="s">
        <v>372</v>
      </c>
      <c r="AT64" s="255" t="s">
        <v>1484</v>
      </c>
      <c r="AU64" s="255" t="s">
        <v>1485</v>
      </c>
      <c r="AV64" s="255" t="s">
        <v>1486</v>
      </c>
      <c r="AW64" s="183">
        <v>45645</v>
      </c>
      <c r="AX64" s="184" t="s">
        <v>725</v>
      </c>
      <c r="AY64" s="185" t="s">
        <v>1487</v>
      </c>
      <c r="AZ64" s="186"/>
      <c r="BA64" s="187"/>
      <c r="BB64" s="188"/>
      <c r="BC64" s="186"/>
      <c r="BD64" s="184"/>
      <c r="BE64" s="185"/>
      <c r="BF64" s="186"/>
      <c r="BG64" s="187"/>
      <c r="BH64" s="188"/>
      <c r="BI64" s="186"/>
      <c r="BJ64" s="184"/>
      <c r="BK64" s="185"/>
      <c r="BL64" s="186"/>
      <c r="BM64" s="187"/>
      <c r="BN64" s="188"/>
      <c r="BO64" s="186"/>
      <c r="BP64" s="184"/>
      <c r="BQ64" s="185"/>
      <c r="BR64" s="186"/>
      <c r="BS64" s="187"/>
      <c r="BT64" s="188"/>
      <c r="BU64" s="186"/>
      <c r="BV64" s="184"/>
      <c r="BW64" s="185"/>
      <c r="BX64" s="186"/>
      <c r="BY64" s="187"/>
      <c r="BZ64" s="188"/>
      <c r="CA64" s="186"/>
      <c r="CB64" s="184"/>
      <c r="CC64" s="185"/>
      <c r="CD64" s="186"/>
      <c r="CE64" s="187"/>
      <c r="CF64" s="189"/>
      <c r="CG64" s="2">
        <f t="shared" si="56"/>
        <v>33</v>
      </c>
      <c r="CH64" s="52" t="s">
        <v>669</v>
      </c>
      <c r="CI64" s="52" t="s">
        <v>670</v>
      </c>
      <c r="CJ64" s="52" t="s">
        <v>671</v>
      </c>
      <c r="CK64" s="52" t="s">
        <v>376</v>
      </c>
      <c r="CL64" s="52" t="s">
        <v>377</v>
      </c>
      <c r="CM64" s="52" t="s">
        <v>377</v>
      </c>
      <c r="CN64" s="52" t="s">
        <v>393</v>
      </c>
      <c r="CO64" s="52" t="s">
        <v>377</v>
      </c>
      <c r="CP64" s="52" t="s">
        <v>380</v>
      </c>
      <c r="CQ64" s="52"/>
      <c r="CR64" s="52" t="s">
        <v>380</v>
      </c>
      <c r="CS64" s="52" t="s">
        <v>380</v>
      </c>
      <c r="CT64" s="52" t="s">
        <v>380</v>
      </c>
      <c r="CU64" s="52" t="s">
        <v>380</v>
      </c>
      <c r="CV64" s="52" t="s">
        <v>380</v>
      </c>
      <c r="CW64" s="52" t="s">
        <v>380</v>
      </c>
      <c r="CX64" s="52" t="s">
        <v>672</v>
      </c>
      <c r="CY64" s="52" t="s">
        <v>380</v>
      </c>
      <c r="CZ64" s="52" t="s">
        <v>380</v>
      </c>
      <c r="DA64" s="52" t="s">
        <v>380</v>
      </c>
      <c r="DB64" s="52" t="s">
        <v>380</v>
      </c>
      <c r="DC64" s="52" t="s">
        <v>380</v>
      </c>
      <c r="DD64" s="52" t="s">
        <v>380</v>
      </c>
      <c r="DF64" s="174" t="str">
        <f t="shared" si="57"/>
        <v>Gestión de procesos</v>
      </c>
      <c r="DG64" s="330" t="str">
        <f t="shared" si="58"/>
        <v>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v>
      </c>
      <c r="DH64" s="330"/>
      <c r="DI64" s="330"/>
      <c r="DJ64" s="330"/>
      <c r="DK64" s="330"/>
      <c r="DL64" s="330"/>
      <c r="DM64" s="330"/>
      <c r="DN64" s="174" t="str">
        <f t="shared" si="59"/>
        <v>Alto</v>
      </c>
      <c r="DO64" s="174" t="str">
        <f t="shared" si="55"/>
        <v>Bajo</v>
      </c>
      <c r="DQ64" s="170" t="e">
        <f>SUM(LEN(#REF!)-LEN(SUBSTITUTE(#REF!,"- Preventivo","")))/LEN("- Preventivo")</f>
        <v>#REF!</v>
      </c>
      <c r="DR64" s="170" t="e">
        <f t="shared" si="60"/>
        <v>#REF!</v>
      </c>
      <c r="DS64" s="170" t="e">
        <f>SUM(LEN(#REF!)-LEN(SUBSTITUTE(#REF!,"- Detectivo","")))/LEN("- Detectivo")</f>
        <v>#REF!</v>
      </c>
      <c r="DT64" s="170" t="e">
        <f t="shared" si="61"/>
        <v>#REF!</v>
      </c>
      <c r="DU64" s="170" t="e">
        <f>SUM(LEN(#REF!)-LEN(SUBSTITUTE(#REF!,"- Correctivo","")))/LEN("- Correctivo")</f>
        <v>#REF!</v>
      </c>
      <c r="DV64" s="170" t="e">
        <f t="shared" si="62"/>
        <v>#REF!</v>
      </c>
      <c r="DW64" s="170" t="e">
        <f t="shared" si="19"/>
        <v>#REF!</v>
      </c>
      <c r="DX64" s="170" t="e">
        <f t="shared" si="63"/>
        <v>#REF!</v>
      </c>
      <c r="DY64" s="170" t="e">
        <f>SUM(LEN(#REF!)-LEN(SUBSTITUTE(#REF!,"- Documentado","")))/LEN("- Documentado")</f>
        <v>#REF!</v>
      </c>
      <c r="DZ64" s="170" t="e">
        <f>SUM(LEN(#REF!)-LEN(SUBSTITUTE(#REF!,"- Documentado","")))/LEN("- Documentado")</f>
        <v>#REF!</v>
      </c>
      <c r="EA64" s="170" t="e">
        <f t="shared" si="64"/>
        <v>#REF!</v>
      </c>
      <c r="EB64" s="170" t="e">
        <f>SUM(LEN(#REF!)-LEN(SUBSTITUTE(#REF!,"- Continua","")))/LEN("- Continua")</f>
        <v>#REF!</v>
      </c>
      <c r="EC64" s="170" t="e">
        <f>SUM(LEN(#REF!)-LEN(SUBSTITUTE(#REF!,"- Continua","")))/LEN("- Continua")</f>
        <v>#REF!</v>
      </c>
      <c r="ED64" s="170" t="e">
        <f t="shared" si="65"/>
        <v>#REF!</v>
      </c>
      <c r="EE64" s="170" t="e">
        <f>SUM(LEN(#REF!)-LEN(SUBSTITUTE(#REF!,"- Con registro","")))/LEN("- Con registro")</f>
        <v>#REF!</v>
      </c>
      <c r="EF64" s="170" t="e">
        <f>SUM(LEN(#REF!)-LEN(SUBSTITUTE(#REF!,"- Con registro","")))/LEN("- Con registro")</f>
        <v>#REF!</v>
      </c>
      <c r="EG64" s="170" t="e">
        <f t="shared" si="66"/>
        <v>#REF!</v>
      </c>
      <c r="EH64" s="173" t="e">
        <f t="shared" si="20"/>
        <v>#REF!</v>
      </c>
      <c r="EI64" s="173" t="e">
        <f t="shared" si="21"/>
        <v>#REF!</v>
      </c>
      <c r="EJ64" s="204" t="e">
        <f t="shared" si="22"/>
        <v>#REF!</v>
      </c>
      <c r="EK64" s="332" t="e">
        <f t="shared" si="23"/>
        <v>#REF!</v>
      </c>
      <c r="EL64" s="332"/>
      <c r="EM64" s="332"/>
      <c r="EN64" s="332"/>
      <c r="EO64" s="332"/>
      <c r="EP64" s="332"/>
      <c r="EQ64" s="332"/>
      <c r="ER64" s="332"/>
      <c r="ES64" s="332"/>
      <c r="ET64" s="332"/>
      <c r="EV64" s="198">
        <f t="shared" si="24"/>
        <v>45645</v>
      </c>
      <c r="EW64" s="199" t="str">
        <f t="shared" si="25"/>
        <v>31 de enero de 2025</v>
      </c>
      <c r="EX64" s="170" t="str">
        <f t="shared" si="26"/>
        <v>Riesgos</v>
      </c>
      <c r="EY64" s="170" t="str">
        <f t="shared" si="67"/>
        <v>ID_-: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v>
      </c>
      <c r="EZ64" s="170" t="str">
        <f t="shared" si="68"/>
        <v>Ajuste en Identificación del riesgo
Análisis antes de controles
Establecimiento de controles
Evaluación de controles
 en el Mapa de riesgos de Gestión Estratégica de Comunicación e Información</v>
      </c>
      <c r="FA64" s="170" t="str">
        <f t="shared" si="69"/>
        <v>Solicitud de cambio realizada y aprobada por la Oficina Consejería Distrital de Comunicaciones a través del Aplicativo DARUMA</v>
      </c>
    </row>
    <row r="65" spans="1:157" ht="399.95" customHeight="1" x14ac:dyDescent="0.2">
      <c r="A65" s="254" t="s">
        <v>666</v>
      </c>
      <c r="B65" s="255" t="s">
        <v>667</v>
      </c>
      <c r="C65" s="255" t="s">
        <v>668</v>
      </c>
      <c r="D65" s="254" t="s">
        <v>1475</v>
      </c>
      <c r="E65" s="256" t="s">
        <v>91</v>
      </c>
      <c r="F65" s="255" t="s">
        <v>1488</v>
      </c>
      <c r="G65" s="256" t="s">
        <v>362</v>
      </c>
      <c r="H65" s="256" t="s">
        <v>362</v>
      </c>
      <c r="I65" s="251" t="s">
        <v>1489</v>
      </c>
      <c r="J65" s="254" t="s">
        <v>36</v>
      </c>
      <c r="K65" s="256" t="s">
        <v>363</v>
      </c>
      <c r="L65" s="255" t="s">
        <v>851</v>
      </c>
      <c r="M65" s="257" t="s">
        <v>1478</v>
      </c>
      <c r="N65" s="255" t="s">
        <v>1490</v>
      </c>
      <c r="O65" s="255" t="s">
        <v>1491</v>
      </c>
      <c r="P65" s="255" t="s">
        <v>1481</v>
      </c>
      <c r="Q65" s="255" t="s">
        <v>365</v>
      </c>
      <c r="R65" s="255" t="s">
        <v>366</v>
      </c>
      <c r="S65" s="255" t="s">
        <v>389</v>
      </c>
      <c r="T65" s="255" t="s">
        <v>1492</v>
      </c>
      <c r="U65" s="258" t="s">
        <v>102</v>
      </c>
      <c r="V65" s="259">
        <v>0.6</v>
      </c>
      <c r="W65" s="258" t="s">
        <v>145</v>
      </c>
      <c r="X65" s="258" t="s">
        <v>79</v>
      </c>
      <c r="Y65" s="258" t="s">
        <v>124</v>
      </c>
      <c r="Z65" s="258" t="s">
        <v>124</v>
      </c>
      <c r="AA65" s="258" t="s">
        <v>145</v>
      </c>
      <c r="AB65" s="258" t="s">
        <v>124</v>
      </c>
      <c r="AC65" s="258" t="s">
        <v>79</v>
      </c>
      <c r="AD65" s="259">
        <v>0.8</v>
      </c>
      <c r="AE65" s="67" t="s">
        <v>383</v>
      </c>
      <c r="AF65" s="255" t="s">
        <v>673</v>
      </c>
      <c r="AG65" s="258" t="s">
        <v>144</v>
      </c>
      <c r="AH65" s="270">
        <v>0.1512</v>
      </c>
      <c r="AI65" s="258" t="s">
        <v>124</v>
      </c>
      <c r="AJ65" s="270">
        <v>0.33750000000000002</v>
      </c>
      <c r="AK65" s="67" t="s">
        <v>369</v>
      </c>
      <c r="AL65" s="255" t="s">
        <v>1483</v>
      </c>
      <c r="AM65" s="254" t="s">
        <v>371</v>
      </c>
      <c r="AN65" s="255" t="s">
        <v>372</v>
      </c>
      <c r="AO65" s="255" t="s">
        <v>372</v>
      </c>
      <c r="AP65" s="255" t="s">
        <v>372</v>
      </c>
      <c r="AQ65" s="255" t="s">
        <v>362</v>
      </c>
      <c r="AR65" s="255" t="s">
        <v>372</v>
      </c>
      <c r="AS65" s="255" t="s">
        <v>372</v>
      </c>
      <c r="AT65" s="255" t="s">
        <v>1493</v>
      </c>
      <c r="AU65" s="255" t="s">
        <v>1494</v>
      </c>
      <c r="AV65" s="255" t="s">
        <v>1495</v>
      </c>
      <c r="AW65" s="183">
        <v>45645</v>
      </c>
      <c r="AX65" s="184" t="s">
        <v>725</v>
      </c>
      <c r="AY65" s="185" t="s">
        <v>1496</v>
      </c>
      <c r="AZ65" s="186"/>
      <c r="BA65" s="187"/>
      <c r="BB65" s="188"/>
      <c r="BC65" s="186"/>
      <c r="BD65" s="184"/>
      <c r="BE65" s="185"/>
      <c r="BF65" s="186"/>
      <c r="BG65" s="187"/>
      <c r="BH65" s="188"/>
      <c r="BI65" s="186"/>
      <c r="BJ65" s="184"/>
      <c r="BK65" s="185"/>
      <c r="BL65" s="186"/>
      <c r="BM65" s="187"/>
      <c r="BN65" s="188"/>
      <c r="BO65" s="186"/>
      <c r="BP65" s="184"/>
      <c r="BQ65" s="185"/>
      <c r="BR65" s="186"/>
      <c r="BS65" s="187"/>
      <c r="BT65" s="188"/>
      <c r="BU65" s="186"/>
      <c r="BV65" s="184"/>
      <c r="BW65" s="185"/>
      <c r="BX65" s="186"/>
      <c r="BY65" s="187"/>
      <c r="BZ65" s="188"/>
      <c r="CA65" s="186"/>
      <c r="CB65" s="184"/>
      <c r="CC65" s="185"/>
      <c r="CD65" s="186"/>
      <c r="CE65" s="187"/>
      <c r="CF65" s="189"/>
      <c r="CG65" s="2">
        <f t="shared" si="56"/>
        <v>33</v>
      </c>
      <c r="CH65" s="52" t="s">
        <v>669</v>
      </c>
      <c r="CI65" s="52" t="s">
        <v>670</v>
      </c>
      <c r="CJ65" s="52" t="s">
        <v>671</v>
      </c>
      <c r="CK65" s="52" t="s">
        <v>376</v>
      </c>
      <c r="CL65" s="52" t="s">
        <v>377</v>
      </c>
      <c r="CM65" s="52" t="s">
        <v>377</v>
      </c>
      <c r="CN65" s="52" t="s">
        <v>393</v>
      </c>
      <c r="CO65" s="52" t="s">
        <v>377</v>
      </c>
      <c r="CP65" s="52" t="s">
        <v>380</v>
      </c>
      <c r="CQ65" s="52"/>
      <c r="CR65" s="52" t="s">
        <v>380</v>
      </c>
      <c r="CS65" s="52" t="s">
        <v>380</v>
      </c>
      <c r="CT65" s="52" t="s">
        <v>380</v>
      </c>
      <c r="CU65" s="52" t="s">
        <v>380</v>
      </c>
      <c r="CV65" s="52" t="s">
        <v>380</v>
      </c>
      <c r="CW65" s="52" t="s">
        <v>380</v>
      </c>
      <c r="CX65" s="52" t="s">
        <v>674</v>
      </c>
      <c r="CY65" s="52" t="s">
        <v>380</v>
      </c>
      <c r="CZ65" s="52" t="s">
        <v>380</v>
      </c>
      <c r="DA65" s="52" t="s">
        <v>380</v>
      </c>
      <c r="DB65" s="52" t="s">
        <v>380</v>
      </c>
      <c r="DC65" s="52" t="s">
        <v>380</v>
      </c>
      <c r="DD65" s="52" t="s">
        <v>380</v>
      </c>
      <c r="DF65" s="174" t="str">
        <f t="shared" si="57"/>
        <v>Gestión de procesos</v>
      </c>
      <c r="DG65" s="330" t="str">
        <f t="shared" si="58"/>
        <v>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v>
      </c>
      <c r="DH65" s="330"/>
      <c r="DI65" s="330"/>
      <c r="DJ65" s="330"/>
      <c r="DK65" s="330"/>
      <c r="DL65" s="330"/>
      <c r="DM65" s="330"/>
      <c r="DN65" s="174" t="str">
        <f t="shared" si="59"/>
        <v>Alto</v>
      </c>
      <c r="DO65" s="174" t="str">
        <f t="shared" si="55"/>
        <v>Bajo</v>
      </c>
      <c r="DQ65" s="170" t="e">
        <f>SUM(LEN(#REF!)-LEN(SUBSTITUTE(#REF!,"- Preventivo","")))/LEN("- Preventivo")</f>
        <v>#REF!</v>
      </c>
      <c r="DR65" s="170" t="e">
        <f t="shared" si="60"/>
        <v>#REF!</v>
      </c>
      <c r="DS65" s="170" t="e">
        <f>SUM(LEN(#REF!)-LEN(SUBSTITUTE(#REF!,"- Detectivo","")))/LEN("- Detectivo")</f>
        <v>#REF!</v>
      </c>
      <c r="DT65" s="170" t="e">
        <f t="shared" si="61"/>
        <v>#REF!</v>
      </c>
      <c r="DU65" s="170" t="e">
        <f>SUM(LEN(#REF!)-LEN(SUBSTITUTE(#REF!,"- Correctivo","")))/LEN("- Correctivo")</f>
        <v>#REF!</v>
      </c>
      <c r="DV65" s="170" t="e">
        <f t="shared" si="62"/>
        <v>#REF!</v>
      </c>
      <c r="DW65" s="170" t="e">
        <f t="shared" si="19"/>
        <v>#REF!</v>
      </c>
      <c r="DX65" s="170" t="e">
        <f t="shared" si="63"/>
        <v>#REF!</v>
      </c>
      <c r="DY65" s="170" t="e">
        <f>SUM(LEN(#REF!)-LEN(SUBSTITUTE(#REF!,"- Documentado","")))/LEN("- Documentado")</f>
        <v>#REF!</v>
      </c>
      <c r="DZ65" s="170" t="e">
        <f>SUM(LEN(#REF!)-LEN(SUBSTITUTE(#REF!,"- Documentado","")))/LEN("- Documentado")</f>
        <v>#REF!</v>
      </c>
      <c r="EA65" s="170" t="e">
        <f t="shared" si="64"/>
        <v>#REF!</v>
      </c>
      <c r="EB65" s="170" t="e">
        <f>SUM(LEN(#REF!)-LEN(SUBSTITUTE(#REF!,"- Continua","")))/LEN("- Continua")</f>
        <v>#REF!</v>
      </c>
      <c r="EC65" s="170" t="e">
        <f>SUM(LEN(#REF!)-LEN(SUBSTITUTE(#REF!,"- Continua","")))/LEN("- Continua")</f>
        <v>#REF!</v>
      </c>
      <c r="ED65" s="170" t="e">
        <f t="shared" si="65"/>
        <v>#REF!</v>
      </c>
      <c r="EE65" s="170" t="e">
        <f>SUM(LEN(#REF!)-LEN(SUBSTITUTE(#REF!,"- Con registro","")))/LEN("- Con registro")</f>
        <v>#REF!</v>
      </c>
      <c r="EF65" s="170" t="e">
        <f>SUM(LEN(#REF!)-LEN(SUBSTITUTE(#REF!,"- Con registro","")))/LEN("- Con registro")</f>
        <v>#REF!</v>
      </c>
      <c r="EG65" s="170" t="e">
        <f t="shared" si="66"/>
        <v>#REF!</v>
      </c>
      <c r="EH65" s="173" t="e">
        <f t="shared" si="20"/>
        <v>#REF!</v>
      </c>
      <c r="EI65" s="173" t="e">
        <f t="shared" si="21"/>
        <v>#REF!</v>
      </c>
      <c r="EJ65" s="204" t="e">
        <f t="shared" si="22"/>
        <v>#REF!</v>
      </c>
      <c r="EK65" s="332" t="e">
        <f t="shared" si="23"/>
        <v>#REF!</v>
      </c>
      <c r="EL65" s="332"/>
      <c r="EM65" s="332"/>
      <c r="EN65" s="332"/>
      <c r="EO65" s="332"/>
      <c r="EP65" s="332"/>
      <c r="EQ65" s="332"/>
      <c r="ER65" s="332"/>
      <c r="ES65" s="332"/>
      <c r="ET65" s="332"/>
      <c r="EV65" s="198">
        <f t="shared" si="24"/>
        <v>45645</v>
      </c>
      <c r="EW65" s="199" t="str">
        <f t="shared" si="25"/>
        <v>31 de enero de 2025</v>
      </c>
      <c r="EX65" s="170" t="str">
        <f t="shared" si="26"/>
        <v>Riesgos</v>
      </c>
      <c r="EY65" s="170" t="str">
        <f t="shared" si="67"/>
        <v>ID_-: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v>
      </c>
      <c r="EZ65" s="170" t="str">
        <f t="shared" si="68"/>
        <v>Ajuste en Identificación del riesgo
Análisis antes de controles
Establecimiento de controles
Evaluación de controles
 en el Mapa de riesgos de Gestión Estratégica de Comunicación e Información</v>
      </c>
      <c r="FA65" s="170" t="str">
        <f t="shared" si="69"/>
        <v>Solicitud de cambio realizada y aprobada por la Oficina Consejería Distrital de Comunicaciones a través del Aplicativo DARUMA</v>
      </c>
    </row>
    <row r="66" spans="1:157" ht="399.95" customHeight="1" x14ac:dyDescent="0.2">
      <c r="A66" s="254" t="s">
        <v>666</v>
      </c>
      <c r="B66" s="255" t="s">
        <v>667</v>
      </c>
      <c r="C66" s="255" t="s">
        <v>668</v>
      </c>
      <c r="D66" s="254" t="s">
        <v>1475</v>
      </c>
      <c r="E66" s="256" t="s">
        <v>91</v>
      </c>
      <c r="F66" s="255" t="s">
        <v>1497</v>
      </c>
      <c r="G66" s="256" t="s">
        <v>362</v>
      </c>
      <c r="H66" s="256" t="s">
        <v>362</v>
      </c>
      <c r="I66" s="251" t="s">
        <v>1498</v>
      </c>
      <c r="J66" s="254" t="s">
        <v>36</v>
      </c>
      <c r="K66" s="256" t="s">
        <v>363</v>
      </c>
      <c r="L66" s="255" t="s">
        <v>851</v>
      </c>
      <c r="M66" s="257" t="s">
        <v>1499</v>
      </c>
      <c r="N66" s="255" t="s">
        <v>1500</v>
      </c>
      <c r="O66" s="255" t="s">
        <v>1501</v>
      </c>
      <c r="P66" s="255" t="s">
        <v>1481</v>
      </c>
      <c r="Q66" s="255" t="s">
        <v>365</v>
      </c>
      <c r="R66" s="255" t="s">
        <v>366</v>
      </c>
      <c r="S66" s="255" t="s">
        <v>389</v>
      </c>
      <c r="T66" s="255" t="s">
        <v>1492</v>
      </c>
      <c r="U66" s="258" t="s">
        <v>123</v>
      </c>
      <c r="V66" s="259">
        <v>0.4</v>
      </c>
      <c r="W66" s="258" t="s">
        <v>145</v>
      </c>
      <c r="X66" s="258" t="s">
        <v>79</v>
      </c>
      <c r="Y66" s="258" t="s">
        <v>145</v>
      </c>
      <c r="Z66" s="258" t="s">
        <v>145</v>
      </c>
      <c r="AA66" s="258" t="s">
        <v>103</v>
      </c>
      <c r="AB66" s="258" t="s">
        <v>79</v>
      </c>
      <c r="AC66" s="258" t="s">
        <v>79</v>
      </c>
      <c r="AD66" s="259">
        <v>0.8</v>
      </c>
      <c r="AE66" s="67" t="s">
        <v>383</v>
      </c>
      <c r="AF66" s="255" t="s">
        <v>1502</v>
      </c>
      <c r="AG66" s="258" t="s">
        <v>144</v>
      </c>
      <c r="AH66" s="270">
        <v>0.16799999999999998</v>
      </c>
      <c r="AI66" s="258" t="s">
        <v>124</v>
      </c>
      <c r="AJ66" s="270">
        <v>0.33750000000000002</v>
      </c>
      <c r="AK66" s="67" t="s">
        <v>369</v>
      </c>
      <c r="AL66" s="255" t="s">
        <v>1483</v>
      </c>
      <c r="AM66" s="254" t="s">
        <v>371</v>
      </c>
      <c r="AN66" s="255" t="s">
        <v>372</v>
      </c>
      <c r="AO66" s="255" t="s">
        <v>372</v>
      </c>
      <c r="AP66" s="255" t="s">
        <v>372</v>
      </c>
      <c r="AQ66" s="255" t="s">
        <v>362</v>
      </c>
      <c r="AR66" s="255" t="s">
        <v>372</v>
      </c>
      <c r="AS66" s="255" t="s">
        <v>372</v>
      </c>
      <c r="AT66" s="255" t="s">
        <v>1503</v>
      </c>
      <c r="AU66" s="255" t="s">
        <v>1504</v>
      </c>
      <c r="AV66" s="255" t="s">
        <v>1505</v>
      </c>
      <c r="AW66" s="183">
        <v>45645</v>
      </c>
      <c r="AX66" s="184" t="s">
        <v>725</v>
      </c>
      <c r="AY66" s="185" t="s">
        <v>1506</v>
      </c>
      <c r="AZ66" s="186"/>
      <c r="BA66" s="187"/>
      <c r="BB66" s="188"/>
      <c r="BC66" s="186"/>
      <c r="BD66" s="184"/>
      <c r="BE66" s="185"/>
      <c r="BF66" s="186"/>
      <c r="BG66" s="187"/>
      <c r="BH66" s="188"/>
      <c r="BI66" s="186"/>
      <c r="BJ66" s="184"/>
      <c r="BK66" s="185"/>
      <c r="BL66" s="186"/>
      <c r="BM66" s="187"/>
      <c r="BN66" s="188"/>
      <c r="BO66" s="186"/>
      <c r="BP66" s="184"/>
      <c r="BQ66" s="185"/>
      <c r="BR66" s="186"/>
      <c r="BS66" s="187"/>
      <c r="BT66" s="188"/>
      <c r="BU66" s="186"/>
      <c r="BV66" s="184"/>
      <c r="BW66" s="185"/>
      <c r="BX66" s="186"/>
      <c r="BY66" s="187"/>
      <c r="BZ66" s="188"/>
      <c r="CA66" s="186"/>
      <c r="CB66" s="184"/>
      <c r="CC66" s="185"/>
      <c r="CD66" s="186"/>
      <c r="CE66" s="187"/>
      <c r="CF66" s="189"/>
      <c r="CG66" s="2">
        <f t="shared" si="56"/>
        <v>33</v>
      </c>
      <c r="CH66" s="52" t="s">
        <v>669</v>
      </c>
      <c r="CI66" s="52" t="s">
        <v>670</v>
      </c>
      <c r="CJ66" s="52" t="s">
        <v>671</v>
      </c>
      <c r="CK66" s="52" t="s">
        <v>376</v>
      </c>
      <c r="CL66" s="52" t="s">
        <v>377</v>
      </c>
      <c r="CM66" s="52" t="s">
        <v>377</v>
      </c>
      <c r="CN66" s="52" t="s">
        <v>393</v>
      </c>
      <c r="CO66" s="52" t="s">
        <v>377</v>
      </c>
      <c r="CP66" s="52" t="s">
        <v>380</v>
      </c>
      <c r="CQ66" s="52"/>
      <c r="CR66" s="52" t="s">
        <v>380</v>
      </c>
      <c r="CS66" s="52" t="s">
        <v>380</v>
      </c>
      <c r="CT66" s="52" t="s">
        <v>380</v>
      </c>
      <c r="CU66" s="52" t="s">
        <v>380</v>
      </c>
      <c r="CV66" s="52" t="s">
        <v>380</v>
      </c>
      <c r="CW66" s="52" t="s">
        <v>380</v>
      </c>
      <c r="CX66" s="52" t="s">
        <v>675</v>
      </c>
      <c r="CY66" s="52" t="s">
        <v>380</v>
      </c>
      <c r="CZ66" s="52" t="s">
        <v>380</v>
      </c>
      <c r="DA66" s="52" t="s">
        <v>380</v>
      </c>
      <c r="DB66" s="52" t="s">
        <v>380</v>
      </c>
      <c r="DC66" s="52" t="s">
        <v>380</v>
      </c>
      <c r="DD66" s="52" t="s">
        <v>380</v>
      </c>
      <c r="DF66" s="174" t="str">
        <f t="shared" si="57"/>
        <v>Gestión de procesos</v>
      </c>
      <c r="DG66" s="330" t="str">
        <f t="shared" si="58"/>
        <v>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v>
      </c>
      <c r="DH66" s="330"/>
      <c r="DI66" s="330"/>
      <c r="DJ66" s="330"/>
      <c r="DK66" s="330"/>
      <c r="DL66" s="330"/>
      <c r="DM66" s="330"/>
      <c r="DN66" s="174" t="str">
        <f t="shared" si="59"/>
        <v>Alto</v>
      </c>
      <c r="DO66" s="174" t="str">
        <f t="shared" si="55"/>
        <v>Bajo</v>
      </c>
      <c r="DQ66" s="170" t="e">
        <f>SUM(LEN(#REF!)-LEN(SUBSTITUTE(#REF!,"- Preventivo","")))/LEN("- Preventivo")</f>
        <v>#REF!</v>
      </c>
      <c r="DR66" s="170" t="e">
        <f t="shared" si="60"/>
        <v>#REF!</v>
      </c>
      <c r="DS66" s="170" t="e">
        <f>SUM(LEN(#REF!)-LEN(SUBSTITUTE(#REF!,"- Detectivo","")))/LEN("- Detectivo")</f>
        <v>#REF!</v>
      </c>
      <c r="DT66" s="170" t="e">
        <f t="shared" si="61"/>
        <v>#REF!</v>
      </c>
      <c r="DU66" s="170" t="e">
        <f>SUM(LEN(#REF!)-LEN(SUBSTITUTE(#REF!,"- Correctivo","")))/LEN("- Correctivo")</f>
        <v>#REF!</v>
      </c>
      <c r="DV66" s="170" t="e">
        <f t="shared" si="62"/>
        <v>#REF!</v>
      </c>
      <c r="DW66" s="170" t="e">
        <f t="shared" si="19"/>
        <v>#REF!</v>
      </c>
      <c r="DX66" s="170" t="e">
        <f t="shared" si="63"/>
        <v>#REF!</v>
      </c>
      <c r="DY66" s="170" t="e">
        <f>SUM(LEN(#REF!)-LEN(SUBSTITUTE(#REF!,"- Documentado","")))/LEN("- Documentado")</f>
        <v>#REF!</v>
      </c>
      <c r="DZ66" s="170" t="e">
        <f>SUM(LEN(#REF!)-LEN(SUBSTITUTE(#REF!,"- Documentado","")))/LEN("- Documentado")</f>
        <v>#REF!</v>
      </c>
      <c r="EA66" s="170" t="e">
        <f t="shared" si="64"/>
        <v>#REF!</v>
      </c>
      <c r="EB66" s="170" t="e">
        <f>SUM(LEN(#REF!)-LEN(SUBSTITUTE(#REF!,"- Continua","")))/LEN("- Continua")</f>
        <v>#REF!</v>
      </c>
      <c r="EC66" s="170" t="e">
        <f>SUM(LEN(#REF!)-LEN(SUBSTITUTE(#REF!,"- Continua","")))/LEN("- Continua")</f>
        <v>#REF!</v>
      </c>
      <c r="ED66" s="170" t="e">
        <f t="shared" si="65"/>
        <v>#REF!</v>
      </c>
      <c r="EE66" s="170" t="e">
        <f>SUM(LEN(#REF!)-LEN(SUBSTITUTE(#REF!,"- Con registro","")))/LEN("- Con registro")</f>
        <v>#REF!</v>
      </c>
      <c r="EF66" s="170" t="e">
        <f>SUM(LEN(#REF!)-LEN(SUBSTITUTE(#REF!,"- Con registro","")))/LEN("- Con registro")</f>
        <v>#REF!</v>
      </c>
      <c r="EG66" s="170" t="e">
        <f t="shared" si="66"/>
        <v>#REF!</v>
      </c>
      <c r="EH66" s="173" t="e">
        <f t="shared" si="20"/>
        <v>#REF!</v>
      </c>
      <c r="EI66" s="173" t="e">
        <f t="shared" si="21"/>
        <v>#REF!</v>
      </c>
      <c r="EJ66" s="204" t="e">
        <f t="shared" si="22"/>
        <v>#REF!</v>
      </c>
      <c r="EK66" s="332" t="e">
        <f t="shared" si="23"/>
        <v>#REF!</v>
      </c>
      <c r="EL66" s="332"/>
      <c r="EM66" s="332"/>
      <c r="EN66" s="332"/>
      <c r="EO66" s="332"/>
      <c r="EP66" s="332"/>
      <c r="EQ66" s="332"/>
      <c r="ER66" s="332"/>
      <c r="ES66" s="332"/>
      <c r="ET66" s="332"/>
      <c r="EV66" s="198">
        <f t="shared" si="24"/>
        <v>45645</v>
      </c>
      <c r="EW66" s="199" t="str">
        <f t="shared" si="25"/>
        <v>31 de enero de 2025</v>
      </c>
      <c r="EX66" s="170" t="str">
        <f t="shared" si="26"/>
        <v>Riesgos</v>
      </c>
      <c r="EY66" s="170" t="str">
        <f t="shared" si="67"/>
        <v>ID_-: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v>
      </c>
      <c r="EZ66" s="170" t="str">
        <f t="shared" si="68"/>
        <v>Ajuste en Identificación del riesgo
Análisis antes de controles
Establecimiento de controles
Evaluación de controles
 en el Mapa de riesgos de Gestión Estratégica de Comunicación e Información</v>
      </c>
      <c r="FA66" s="170" t="str">
        <f t="shared" si="69"/>
        <v>Solicitud de cambio realizada y aprobada por la Oficina Consejería Distrital de Comunicaciones a través del Aplicativo DARUMA</v>
      </c>
    </row>
    <row r="67" spans="1:157" ht="399.95" customHeight="1" x14ac:dyDescent="0.2">
      <c r="A67" s="254" t="s">
        <v>666</v>
      </c>
      <c r="B67" s="255" t="s">
        <v>667</v>
      </c>
      <c r="C67" s="255" t="s">
        <v>668</v>
      </c>
      <c r="D67" s="254" t="s">
        <v>1475</v>
      </c>
      <c r="E67" s="256" t="s">
        <v>91</v>
      </c>
      <c r="F67" s="255" t="s">
        <v>676</v>
      </c>
      <c r="G67" s="256" t="s">
        <v>362</v>
      </c>
      <c r="H67" s="256" t="s">
        <v>362</v>
      </c>
      <c r="I67" s="251" t="s">
        <v>677</v>
      </c>
      <c r="J67" s="254" t="s">
        <v>36</v>
      </c>
      <c r="K67" s="256" t="s">
        <v>363</v>
      </c>
      <c r="L67" s="255" t="s">
        <v>851</v>
      </c>
      <c r="M67" s="257" t="s">
        <v>1478</v>
      </c>
      <c r="N67" s="255" t="s">
        <v>678</v>
      </c>
      <c r="O67" s="255" t="s">
        <v>1507</v>
      </c>
      <c r="P67" s="255" t="s">
        <v>1481</v>
      </c>
      <c r="Q67" s="255" t="s">
        <v>365</v>
      </c>
      <c r="R67" s="255" t="s">
        <v>366</v>
      </c>
      <c r="S67" s="255" t="s">
        <v>367</v>
      </c>
      <c r="T67" s="255" t="s">
        <v>368</v>
      </c>
      <c r="U67" s="258" t="s">
        <v>102</v>
      </c>
      <c r="V67" s="259">
        <v>0.6</v>
      </c>
      <c r="W67" s="258" t="s">
        <v>145</v>
      </c>
      <c r="X67" s="258" t="s">
        <v>103</v>
      </c>
      <c r="Y67" s="258" t="s">
        <v>103</v>
      </c>
      <c r="Z67" s="258" t="s">
        <v>103</v>
      </c>
      <c r="AA67" s="258" t="s">
        <v>103</v>
      </c>
      <c r="AB67" s="258" t="s">
        <v>103</v>
      </c>
      <c r="AC67" s="258" t="s">
        <v>103</v>
      </c>
      <c r="AD67" s="259">
        <v>0.6</v>
      </c>
      <c r="AE67" s="67" t="s">
        <v>86</v>
      </c>
      <c r="AF67" s="255" t="s">
        <v>1508</v>
      </c>
      <c r="AG67" s="258" t="s">
        <v>123</v>
      </c>
      <c r="AH67" s="270">
        <v>0.252</v>
      </c>
      <c r="AI67" s="258" t="s">
        <v>124</v>
      </c>
      <c r="AJ67" s="270">
        <v>0.33749999999999997</v>
      </c>
      <c r="AK67" s="67" t="s">
        <v>86</v>
      </c>
      <c r="AL67" s="255" t="s">
        <v>1509</v>
      </c>
      <c r="AM67" s="254" t="s">
        <v>386</v>
      </c>
      <c r="AN67" s="255" t="s">
        <v>1510</v>
      </c>
      <c r="AO67" s="255" t="s">
        <v>1511</v>
      </c>
      <c r="AP67" s="255" t="s">
        <v>1512</v>
      </c>
      <c r="AQ67" s="255" t="s">
        <v>362</v>
      </c>
      <c r="AR67" s="255" t="s">
        <v>1513</v>
      </c>
      <c r="AS67" s="255" t="s">
        <v>933</v>
      </c>
      <c r="AT67" s="255" t="s">
        <v>679</v>
      </c>
      <c r="AU67" s="255" t="s">
        <v>1514</v>
      </c>
      <c r="AV67" s="255" t="s">
        <v>1515</v>
      </c>
      <c r="AW67" s="183">
        <v>45645</v>
      </c>
      <c r="AX67" s="184" t="s">
        <v>482</v>
      </c>
      <c r="AY67" s="185" t="s">
        <v>1516</v>
      </c>
      <c r="AZ67" s="186"/>
      <c r="BA67" s="187"/>
      <c r="BB67" s="188"/>
      <c r="BC67" s="186"/>
      <c r="BD67" s="184"/>
      <c r="BE67" s="185"/>
      <c r="BF67" s="186"/>
      <c r="BG67" s="187"/>
      <c r="BH67" s="188"/>
      <c r="BI67" s="186"/>
      <c r="BJ67" s="184"/>
      <c r="BK67" s="185"/>
      <c r="BL67" s="186"/>
      <c r="BM67" s="187"/>
      <c r="BN67" s="188"/>
      <c r="BO67" s="186"/>
      <c r="BP67" s="184"/>
      <c r="BQ67" s="185"/>
      <c r="BR67" s="186"/>
      <c r="BS67" s="187"/>
      <c r="BT67" s="188"/>
      <c r="BU67" s="186"/>
      <c r="BV67" s="184"/>
      <c r="BW67" s="185"/>
      <c r="BX67" s="186"/>
      <c r="BY67" s="187"/>
      <c r="BZ67" s="188"/>
      <c r="CA67" s="186"/>
      <c r="CB67" s="184"/>
      <c r="CC67" s="185"/>
      <c r="CD67" s="186"/>
      <c r="CE67" s="187"/>
      <c r="CF67" s="189"/>
      <c r="CG67" s="2">
        <f t="shared" si="56"/>
        <v>33</v>
      </c>
      <c r="CH67" s="52" t="s">
        <v>669</v>
      </c>
      <c r="CI67" s="52" t="s">
        <v>670</v>
      </c>
      <c r="CJ67" s="52" t="s">
        <v>671</v>
      </c>
      <c r="CK67" s="52" t="s">
        <v>376</v>
      </c>
      <c r="CL67" s="52" t="s">
        <v>377</v>
      </c>
      <c r="CM67" s="52" t="s">
        <v>377</v>
      </c>
      <c r="CN67" s="52" t="s">
        <v>393</v>
      </c>
      <c r="CO67" s="52" t="s">
        <v>377</v>
      </c>
      <c r="CP67" s="52" t="s">
        <v>380</v>
      </c>
      <c r="CQ67" s="52"/>
      <c r="CR67" s="52" t="s">
        <v>380</v>
      </c>
      <c r="CS67" s="52" t="s">
        <v>380</v>
      </c>
      <c r="CT67" s="52" t="s">
        <v>380</v>
      </c>
      <c r="CU67" s="52" t="s">
        <v>380</v>
      </c>
      <c r="CV67" s="52" t="s">
        <v>380</v>
      </c>
      <c r="CW67" s="52" t="s">
        <v>380</v>
      </c>
      <c r="CX67" s="52" t="s">
        <v>680</v>
      </c>
      <c r="CY67" s="52" t="s">
        <v>380</v>
      </c>
      <c r="CZ67" s="52" t="s">
        <v>380</v>
      </c>
      <c r="DA67" s="52" t="s">
        <v>380</v>
      </c>
      <c r="DB67" s="52" t="s">
        <v>380</v>
      </c>
      <c r="DC67" s="52" t="s">
        <v>380</v>
      </c>
      <c r="DD67" s="52" t="s">
        <v>380</v>
      </c>
      <c r="DF67" s="174" t="str">
        <f t="shared" si="57"/>
        <v>Gestión de procesos</v>
      </c>
      <c r="DG67" s="330" t="str">
        <f t="shared" si="58"/>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v>
      </c>
      <c r="DH67" s="330"/>
      <c r="DI67" s="330"/>
      <c r="DJ67" s="330"/>
      <c r="DK67" s="330"/>
      <c r="DL67" s="330"/>
      <c r="DM67" s="330"/>
      <c r="DN67" s="174" t="str">
        <f t="shared" si="59"/>
        <v>Moderado</v>
      </c>
      <c r="DO67" s="174" t="str">
        <f t="shared" si="55"/>
        <v>Moderado</v>
      </c>
      <c r="DQ67" s="170" t="e">
        <f>SUM(LEN(#REF!)-LEN(SUBSTITUTE(#REF!,"- Preventivo","")))/LEN("- Preventivo")</f>
        <v>#REF!</v>
      </c>
      <c r="DR67" s="170" t="e">
        <f t="shared" si="60"/>
        <v>#REF!</v>
      </c>
      <c r="DS67" s="170" t="e">
        <f>SUM(LEN(#REF!)-LEN(SUBSTITUTE(#REF!,"- Detectivo","")))/LEN("- Detectivo")</f>
        <v>#REF!</v>
      </c>
      <c r="DT67" s="170" t="e">
        <f t="shared" si="61"/>
        <v>#REF!</v>
      </c>
      <c r="DU67" s="170" t="e">
        <f>SUM(LEN(#REF!)-LEN(SUBSTITUTE(#REF!,"- Correctivo","")))/LEN("- Correctivo")</f>
        <v>#REF!</v>
      </c>
      <c r="DV67" s="170" t="e">
        <f t="shared" si="62"/>
        <v>#REF!</v>
      </c>
      <c r="DW67" s="170" t="e">
        <f t="shared" si="19"/>
        <v>#REF!</v>
      </c>
      <c r="DX67" s="170" t="e">
        <f t="shared" si="63"/>
        <v>#REF!</v>
      </c>
      <c r="DY67" s="170" t="e">
        <f>SUM(LEN(#REF!)-LEN(SUBSTITUTE(#REF!,"- Documentado","")))/LEN("- Documentado")</f>
        <v>#REF!</v>
      </c>
      <c r="DZ67" s="170" t="e">
        <f>SUM(LEN(#REF!)-LEN(SUBSTITUTE(#REF!,"- Documentado","")))/LEN("- Documentado")</f>
        <v>#REF!</v>
      </c>
      <c r="EA67" s="170" t="e">
        <f t="shared" si="64"/>
        <v>#REF!</v>
      </c>
      <c r="EB67" s="170" t="e">
        <f>SUM(LEN(#REF!)-LEN(SUBSTITUTE(#REF!,"- Continua","")))/LEN("- Continua")</f>
        <v>#REF!</v>
      </c>
      <c r="EC67" s="170" t="e">
        <f>SUM(LEN(#REF!)-LEN(SUBSTITUTE(#REF!,"- Continua","")))/LEN("- Continua")</f>
        <v>#REF!</v>
      </c>
      <c r="ED67" s="170" t="e">
        <f t="shared" si="65"/>
        <v>#REF!</v>
      </c>
      <c r="EE67" s="170" t="e">
        <f>SUM(LEN(#REF!)-LEN(SUBSTITUTE(#REF!,"- Con registro","")))/LEN("- Con registro")</f>
        <v>#REF!</v>
      </c>
      <c r="EF67" s="170" t="e">
        <f>SUM(LEN(#REF!)-LEN(SUBSTITUTE(#REF!,"- Con registro","")))/LEN("- Con registro")</f>
        <v>#REF!</v>
      </c>
      <c r="EG67" s="170" t="e">
        <f t="shared" si="66"/>
        <v>#REF!</v>
      </c>
      <c r="EH67" s="173" t="e">
        <f t="shared" si="20"/>
        <v>#REF!</v>
      </c>
      <c r="EI67" s="173" t="e">
        <f t="shared" si="21"/>
        <v>#REF!</v>
      </c>
      <c r="EJ67" s="204" t="e">
        <f t="shared" si="22"/>
        <v>#REF!</v>
      </c>
      <c r="EK67" s="332" t="e">
        <f t="shared" si="23"/>
        <v>#REF!</v>
      </c>
      <c r="EL67" s="332"/>
      <c r="EM67" s="332"/>
      <c r="EN67" s="332"/>
      <c r="EO67" s="332"/>
      <c r="EP67" s="332"/>
      <c r="EQ67" s="332"/>
      <c r="ER67" s="332"/>
      <c r="ES67" s="332"/>
      <c r="ET67" s="332"/>
      <c r="EV67" s="198">
        <f t="shared" si="24"/>
        <v>45645</v>
      </c>
      <c r="EW67" s="199" t="str">
        <f t="shared" si="25"/>
        <v>31 de enero de 2025</v>
      </c>
      <c r="EX67" s="170" t="str">
        <f t="shared" si="26"/>
        <v>Riesgos</v>
      </c>
      <c r="EY67" s="170" t="str">
        <f t="shared" si="67"/>
        <v>ID_-: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v>
      </c>
      <c r="EZ67" s="170" t="str">
        <f t="shared" si="68"/>
        <v>Ajuste en Identificación del riesgo
Análisis antes de controles
Establecimiento de controles
Evaluación de controles
Tratamiento del riesgo en el Mapa de riesgos de Gestión Estratégica de Comunicación e Información</v>
      </c>
      <c r="FA67" s="170" t="str">
        <f t="shared" si="69"/>
        <v>Solicitud de cambio realizada y aprobada por la Oficina Consejería Distrital de Comunicaciones a través del Aplicativo DARUMA</v>
      </c>
    </row>
    <row r="68" spans="1:157" ht="399.95" customHeight="1" x14ac:dyDescent="0.2">
      <c r="A68" s="254" t="s">
        <v>666</v>
      </c>
      <c r="B68" s="255" t="s">
        <v>667</v>
      </c>
      <c r="C68" s="255" t="s">
        <v>668</v>
      </c>
      <c r="D68" s="254" t="s">
        <v>1475</v>
      </c>
      <c r="E68" s="256" t="s">
        <v>91</v>
      </c>
      <c r="F68" s="255" t="s">
        <v>1517</v>
      </c>
      <c r="G68" s="256" t="s">
        <v>362</v>
      </c>
      <c r="H68" s="256" t="s">
        <v>362</v>
      </c>
      <c r="I68" s="251" t="s">
        <v>1518</v>
      </c>
      <c r="J68" s="254" t="s">
        <v>36</v>
      </c>
      <c r="K68" s="256" t="s">
        <v>363</v>
      </c>
      <c r="L68" s="255" t="s">
        <v>851</v>
      </c>
      <c r="M68" s="257" t="s">
        <v>682</v>
      </c>
      <c r="N68" s="255" t="s">
        <v>1519</v>
      </c>
      <c r="O68" s="255" t="s">
        <v>1520</v>
      </c>
      <c r="P68" s="255" t="s">
        <v>1481</v>
      </c>
      <c r="Q68" s="255" t="s">
        <v>365</v>
      </c>
      <c r="R68" s="255" t="s">
        <v>442</v>
      </c>
      <c r="S68" s="255" t="s">
        <v>389</v>
      </c>
      <c r="T68" s="255" t="s">
        <v>1492</v>
      </c>
      <c r="U68" s="258" t="s">
        <v>123</v>
      </c>
      <c r="V68" s="259">
        <v>0.4</v>
      </c>
      <c r="W68" s="258" t="s">
        <v>145</v>
      </c>
      <c r="X68" s="258" t="s">
        <v>79</v>
      </c>
      <c r="Y68" s="258" t="s">
        <v>103</v>
      </c>
      <c r="Z68" s="258" t="s">
        <v>103</v>
      </c>
      <c r="AA68" s="258" t="s">
        <v>124</v>
      </c>
      <c r="AB68" s="258" t="s">
        <v>124</v>
      </c>
      <c r="AC68" s="258" t="s">
        <v>79</v>
      </c>
      <c r="AD68" s="259">
        <v>0.8</v>
      </c>
      <c r="AE68" s="67" t="s">
        <v>383</v>
      </c>
      <c r="AF68" s="255" t="s">
        <v>683</v>
      </c>
      <c r="AG68" s="258" t="s">
        <v>144</v>
      </c>
      <c r="AH68" s="270">
        <v>0.1008</v>
      </c>
      <c r="AI68" s="258" t="s">
        <v>124</v>
      </c>
      <c r="AJ68" s="270">
        <v>0.33750000000000002</v>
      </c>
      <c r="AK68" s="67" t="s">
        <v>369</v>
      </c>
      <c r="AL68" s="255" t="s">
        <v>1521</v>
      </c>
      <c r="AM68" s="254" t="s">
        <v>371</v>
      </c>
      <c r="AN68" s="260" t="s">
        <v>372</v>
      </c>
      <c r="AO68" s="260" t="s">
        <v>372</v>
      </c>
      <c r="AP68" s="260" t="s">
        <v>372</v>
      </c>
      <c r="AQ68" s="260" t="s">
        <v>362</v>
      </c>
      <c r="AR68" s="260" t="s">
        <v>372</v>
      </c>
      <c r="AS68" s="260" t="s">
        <v>372</v>
      </c>
      <c r="AT68" s="255" t="s">
        <v>1522</v>
      </c>
      <c r="AU68" s="255" t="s">
        <v>1523</v>
      </c>
      <c r="AV68" s="255" t="s">
        <v>1524</v>
      </c>
      <c r="AW68" s="183">
        <v>45645</v>
      </c>
      <c r="AX68" s="184" t="s">
        <v>725</v>
      </c>
      <c r="AY68" s="185" t="s">
        <v>1506</v>
      </c>
      <c r="AZ68" s="186"/>
      <c r="BA68" s="187"/>
      <c r="BB68" s="188"/>
      <c r="BC68" s="186"/>
      <c r="BD68" s="184"/>
      <c r="BE68" s="185"/>
      <c r="BF68" s="186"/>
      <c r="BG68" s="187"/>
      <c r="BH68" s="188"/>
      <c r="BI68" s="186"/>
      <c r="BJ68" s="184"/>
      <c r="BK68" s="185"/>
      <c r="BL68" s="186"/>
      <c r="BM68" s="187"/>
      <c r="BN68" s="188"/>
      <c r="BO68" s="186"/>
      <c r="BP68" s="184"/>
      <c r="BQ68" s="185"/>
      <c r="BR68" s="186"/>
      <c r="BS68" s="187"/>
      <c r="BT68" s="188"/>
      <c r="BU68" s="186"/>
      <c r="BV68" s="184"/>
      <c r="BW68" s="185"/>
      <c r="BX68" s="186"/>
      <c r="BY68" s="187"/>
      <c r="BZ68" s="188"/>
      <c r="CA68" s="186"/>
      <c r="CB68" s="184"/>
      <c r="CC68" s="185"/>
      <c r="CD68" s="186"/>
      <c r="CE68" s="187"/>
      <c r="CF68" s="189"/>
      <c r="CG68" s="2">
        <f t="shared" si="56"/>
        <v>33</v>
      </c>
      <c r="CH68" s="52" t="s">
        <v>669</v>
      </c>
      <c r="CI68" s="52" t="s">
        <v>670</v>
      </c>
      <c r="CJ68" s="52" t="s">
        <v>671</v>
      </c>
      <c r="CK68" s="52" t="s">
        <v>376</v>
      </c>
      <c r="CL68" s="52" t="s">
        <v>377</v>
      </c>
      <c r="CM68" s="52" t="s">
        <v>377</v>
      </c>
      <c r="CN68" s="52" t="s">
        <v>393</v>
      </c>
      <c r="CO68" s="52" t="s">
        <v>377</v>
      </c>
      <c r="CP68" s="52" t="s">
        <v>380</v>
      </c>
      <c r="CQ68" s="52"/>
      <c r="CR68" s="52" t="s">
        <v>380</v>
      </c>
      <c r="CS68" s="52" t="s">
        <v>380</v>
      </c>
      <c r="CT68" s="52" t="s">
        <v>380</v>
      </c>
      <c r="CU68" s="52" t="s">
        <v>380</v>
      </c>
      <c r="CV68" s="52" t="s">
        <v>380</v>
      </c>
      <c r="CW68" s="52" t="s">
        <v>380</v>
      </c>
      <c r="CX68" s="52" t="s">
        <v>681</v>
      </c>
      <c r="CY68" s="52" t="s">
        <v>380</v>
      </c>
      <c r="CZ68" s="52" t="s">
        <v>380</v>
      </c>
      <c r="DA68" s="52" t="s">
        <v>380</v>
      </c>
      <c r="DB68" s="52" t="s">
        <v>380</v>
      </c>
      <c r="DC68" s="52" t="s">
        <v>380</v>
      </c>
      <c r="DD68" s="52" t="s">
        <v>380</v>
      </c>
      <c r="DF68" s="174" t="str">
        <f t="shared" si="57"/>
        <v>Gestión de procesos</v>
      </c>
      <c r="DG68" s="330" t="str">
        <f t="shared" si="58"/>
        <v>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v>
      </c>
      <c r="DH68" s="330"/>
      <c r="DI68" s="330"/>
      <c r="DJ68" s="330"/>
      <c r="DK68" s="330"/>
      <c r="DL68" s="330"/>
      <c r="DM68" s="330"/>
      <c r="DN68" s="174" t="str">
        <f t="shared" si="59"/>
        <v>Alto</v>
      </c>
      <c r="DO68" s="174" t="str">
        <f t="shared" si="55"/>
        <v>Bajo</v>
      </c>
      <c r="DQ68" s="170" t="e">
        <f>SUM(LEN(#REF!)-LEN(SUBSTITUTE(#REF!,"- Preventivo","")))/LEN("- Preventivo")</f>
        <v>#REF!</v>
      </c>
      <c r="DR68" s="170" t="e">
        <f t="shared" si="60"/>
        <v>#REF!</v>
      </c>
      <c r="DS68" s="170" t="e">
        <f>SUM(LEN(#REF!)-LEN(SUBSTITUTE(#REF!,"- Detectivo","")))/LEN("- Detectivo")</f>
        <v>#REF!</v>
      </c>
      <c r="DT68" s="170" t="e">
        <f t="shared" si="61"/>
        <v>#REF!</v>
      </c>
      <c r="DU68" s="170" t="e">
        <f>SUM(LEN(#REF!)-LEN(SUBSTITUTE(#REF!,"- Correctivo","")))/LEN("- Correctivo")</f>
        <v>#REF!</v>
      </c>
      <c r="DV68" s="170" t="e">
        <f t="shared" si="62"/>
        <v>#REF!</v>
      </c>
      <c r="DW68" s="170" t="e">
        <f t="shared" si="19"/>
        <v>#REF!</v>
      </c>
      <c r="DX68" s="170" t="e">
        <f t="shared" si="63"/>
        <v>#REF!</v>
      </c>
      <c r="DY68" s="170" t="e">
        <f>SUM(LEN(#REF!)-LEN(SUBSTITUTE(#REF!,"- Documentado","")))/LEN("- Documentado")</f>
        <v>#REF!</v>
      </c>
      <c r="DZ68" s="170" t="e">
        <f>SUM(LEN(#REF!)-LEN(SUBSTITUTE(#REF!,"- Documentado","")))/LEN("- Documentado")</f>
        <v>#REF!</v>
      </c>
      <c r="EA68" s="170" t="e">
        <f t="shared" si="64"/>
        <v>#REF!</v>
      </c>
      <c r="EB68" s="170" t="e">
        <f>SUM(LEN(#REF!)-LEN(SUBSTITUTE(#REF!,"- Continua","")))/LEN("- Continua")</f>
        <v>#REF!</v>
      </c>
      <c r="EC68" s="170" t="e">
        <f>SUM(LEN(#REF!)-LEN(SUBSTITUTE(#REF!,"- Continua","")))/LEN("- Continua")</f>
        <v>#REF!</v>
      </c>
      <c r="ED68" s="170" t="e">
        <f t="shared" si="65"/>
        <v>#REF!</v>
      </c>
      <c r="EE68" s="170" t="e">
        <f>SUM(LEN(#REF!)-LEN(SUBSTITUTE(#REF!,"- Con registro","")))/LEN("- Con registro")</f>
        <v>#REF!</v>
      </c>
      <c r="EF68" s="170" t="e">
        <f>SUM(LEN(#REF!)-LEN(SUBSTITUTE(#REF!,"- Con registro","")))/LEN("- Con registro")</f>
        <v>#REF!</v>
      </c>
      <c r="EG68" s="170" t="e">
        <f t="shared" si="66"/>
        <v>#REF!</v>
      </c>
      <c r="EH68" s="173" t="e">
        <f t="shared" si="20"/>
        <v>#REF!</v>
      </c>
      <c r="EI68" s="173" t="e">
        <f t="shared" si="21"/>
        <v>#REF!</v>
      </c>
      <c r="EJ68" s="204" t="e">
        <f t="shared" si="22"/>
        <v>#REF!</v>
      </c>
      <c r="EK68" s="332" t="e">
        <f t="shared" si="23"/>
        <v>#REF!</v>
      </c>
      <c r="EL68" s="332"/>
      <c r="EM68" s="332"/>
      <c r="EN68" s="332"/>
      <c r="EO68" s="332"/>
      <c r="EP68" s="332"/>
      <c r="EQ68" s="332"/>
      <c r="ER68" s="332"/>
      <c r="ES68" s="332"/>
      <c r="ET68" s="332"/>
      <c r="EV68" s="198">
        <f t="shared" si="24"/>
        <v>45645</v>
      </c>
      <c r="EW68" s="199" t="str">
        <f t="shared" si="25"/>
        <v>31 de enero de 2025</v>
      </c>
      <c r="EX68" s="170" t="str">
        <f t="shared" si="26"/>
        <v>Riesgos</v>
      </c>
      <c r="EY68" s="170" t="str">
        <f t="shared" si="67"/>
        <v>ID_-: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v>
      </c>
      <c r="EZ68" s="170" t="str">
        <f t="shared" si="68"/>
        <v>Ajuste en Identificación del riesgo
Análisis antes de controles
Establecimiento de controles
Evaluación de controles
 en el Mapa de riesgos de Gestión Estratégica de Comunicación e Información</v>
      </c>
      <c r="FA68" s="170" t="str">
        <f t="shared" si="69"/>
        <v>Solicitud de cambio realizada y aprobada por la Oficina Consejería Distrital de Comunicaciones a través del Aplicativo DARUMA</v>
      </c>
    </row>
    <row r="69" spans="1:157" ht="399.95" customHeight="1" x14ac:dyDescent="0.2">
      <c r="A69" s="254" t="s">
        <v>684</v>
      </c>
      <c r="B69" s="255" t="s">
        <v>685</v>
      </c>
      <c r="C69" s="255" t="s">
        <v>686</v>
      </c>
      <c r="D69" s="254" t="s">
        <v>687</v>
      </c>
      <c r="E69" s="256" t="s">
        <v>495</v>
      </c>
      <c r="F69" s="255" t="s">
        <v>1525</v>
      </c>
      <c r="G69" s="256" t="s">
        <v>362</v>
      </c>
      <c r="H69" s="256" t="s">
        <v>362</v>
      </c>
      <c r="I69" s="251" t="s">
        <v>688</v>
      </c>
      <c r="J69" s="254" t="s">
        <v>36</v>
      </c>
      <c r="K69" s="256" t="s">
        <v>363</v>
      </c>
      <c r="L69" s="255" t="s">
        <v>232</v>
      </c>
      <c r="M69" s="257" t="s">
        <v>1526</v>
      </c>
      <c r="N69" s="255" t="s">
        <v>1527</v>
      </c>
      <c r="O69" s="255" t="s">
        <v>689</v>
      </c>
      <c r="P69" s="255" t="s">
        <v>1196</v>
      </c>
      <c r="Q69" s="255" t="s">
        <v>365</v>
      </c>
      <c r="R69" s="255" t="s">
        <v>442</v>
      </c>
      <c r="S69" s="255" t="s">
        <v>367</v>
      </c>
      <c r="T69" s="255" t="s">
        <v>368</v>
      </c>
      <c r="U69" s="258" t="s">
        <v>123</v>
      </c>
      <c r="V69" s="259">
        <v>0.4</v>
      </c>
      <c r="W69" s="258" t="s">
        <v>145</v>
      </c>
      <c r="X69" s="258" t="s">
        <v>103</v>
      </c>
      <c r="Y69" s="258" t="s">
        <v>124</v>
      </c>
      <c r="Z69" s="258" t="s">
        <v>145</v>
      </c>
      <c r="AA69" s="258" t="s">
        <v>103</v>
      </c>
      <c r="AB69" s="258" t="s">
        <v>103</v>
      </c>
      <c r="AC69" s="258" t="s">
        <v>103</v>
      </c>
      <c r="AD69" s="259">
        <v>0.6</v>
      </c>
      <c r="AE69" s="67" t="s">
        <v>86</v>
      </c>
      <c r="AF69" s="255" t="s">
        <v>690</v>
      </c>
      <c r="AG69" s="258" t="s">
        <v>144</v>
      </c>
      <c r="AH69" s="270">
        <v>7.0559999999999984E-2</v>
      </c>
      <c r="AI69" s="258" t="s">
        <v>124</v>
      </c>
      <c r="AJ69" s="270">
        <v>0.33749999999999997</v>
      </c>
      <c r="AK69" s="67" t="s">
        <v>369</v>
      </c>
      <c r="AL69" s="255" t="s">
        <v>1528</v>
      </c>
      <c r="AM69" s="254" t="s">
        <v>371</v>
      </c>
      <c r="AN69" s="255" t="s">
        <v>372</v>
      </c>
      <c r="AO69" s="255" t="s">
        <v>372</v>
      </c>
      <c r="AP69" s="255" t="s">
        <v>372</v>
      </c>
      <c r="AQ69" s="255" t="s">
        <v>362</v>
      </c>
      <c r="AR69" s="255" t="s">
        <v>372</v>
      </c>
      <c r="AS69" s="255" t="s">
        <v>372</v>
      </c>
      <c r="AT69" s="255" t="s">
        <v>1529</v>
      </c>
      <c r="AU69" s="255" t="s">
        <v>691</v>
      </c>
      <c r="AV69" s="255" t="s">
        <v>692</v>
      </c>
      <c r="AW69" s="183">
        <v>45653</v>
      </c>
      <c r="AX69" s="184" t="s">
        <v>447</v>
      </c>
      <c r="AY69" s="185" t="s">
        <v>1530</v>
      </c>
      <c r="AZ69" s="186"/>
      <c r="BA69" s="187"/>
      <c r="BB69" s="188"/>
      <c r="BC69" s="186"/>
      <c r="BD69" s="184"/>
      <c r="BE69" s="185"/>
      <c r="BF69" s="186"/>
      <c r="BG69" s="187"/>
      <c r="BH69" s="188"/>
      <c r="BI69" s="186"/>
      <c r="BJ69" s="184"/>
      <c r="BK69" s="185"/>
      <c r="BL69" s="186"/>
      <c r="BM69" s="187"/>
      <c r="BN69" s="188"/>
      <c r="BO69" s="186"/>
      <c r="BP69" s="184"/>
      <c r="BQ69" s="185"/>
      <c r="BR69" s="186"/>
      <c r="BS69" s="187"/>
      <c r="BT69" s="188"/>
      <c r="BU69" s="186"/>
      <c r="BV69" s="184"/>
      <c r="BW69" s="185"/>
      <c r="BX69" s="186"/>
      <c r="BY69" s="187"/>
      <c r="BZ69" s="188"/>
      <c r="CA69" s="186"/>
      <c r="CB69" s="184"/>
      <c r="CC69" s="185"/>
      <c r="CD69" s="186"/>
      <c r="CE69" s="187"/>
      <c r="CF69" s="189"/>
      <c r="CG69" s="2">
        <f t="shared" si="56"/>
        <v>33</v>
      </c>
      <c r="CH69" s="52" t="s">
        <v>693</v>
      </c>
      <c r="CI69" s="52" t="s">
        <v>694</v>
      </c>
      <c r="CJ69" s="52" t="s">
        <v>695</v>
      </c>
      <c r="CK69" s="52" t="s">
        <v>376</v>
      </c>
      <c r="CL69" s="52" t="s">
        <v>377</v>
      </c>
      <c r="CM69" s="52" t="s">
        <v>377</v>
      </c>
      <c r="CN69" s="52" t="s">
        <v>378</v>
      </c>
      <c r="CO69" s="52" t="s">
        <v>377</v>
      </c>
      <c r="CP69" s="52" t="s">
        <v>380</v>
      </c>
      <c r="CQ69" s="52" t="s">
        <v>489</v>
      </c>
      <c r="CR69" s="52" t="s">
        <v>380</v>
      </c>
      <c r="CS69" s="52" t="s">
        <v>380</v>
      </c>
      <c r="CT69" s="52" t="s">
        <v>380</v>
      </c>
      <c r="CU69" s="52" t="s">
        <v>380</v>
      </c>
      <c r="CV69" s="52" t="s">
        <v>380</v>
      </c>
      <c r="CW69" s="52" t="s">
        <v>380</v>
      </c>
      <c r="CX69" s="52" t="s">
        <v>696</v>
      </c>
      <c r="CY69" s="52" t="s">
        <v>380</v>
      </c>
      <c r="CZ69" s="52" t="s">
        <v>380</v>
      </c>
      <c r="DA69" s="52" t="s">
        <v>380</v>
      </c>
      <c r="DB69" s="52" t="s">
        <v>380</v>
      </c>
      <c r="DC69" s="52" t="s">
        <v>380</v>
      </c>
      <c r="DD69" s="52" t="s">
        <v>380</v>
      </c>
      <c r="DF69" s="174" t="str">
        <f t="shared" si="57"/>
        <v>Gestión de procesos</v>
      </c>
      <c r="DG69" s="330" t="str">
        <f t="shared" si="58"/>
        <v xml:space="preserve">Posibilidad de afectación reputacional por hallazgos y sanciones impuestas por órganos de control, debido a errores (fallas o deficiencias) en el registro adecuado y oportuno de los hechos económicos de la entidad </v>
      </c>
      <c r="DH69" s="330"/>
      <c r="DI69" s="330"/>
      <c r="DJ69" s="330"/>
      <c r="DK69" s="330"/>
      <c r="DL69" s="330"/>
      <c r="DM69" s="330"/>
      <c r="DN69" s="174" t="str">
        <f t="shared" si="59"/>
        <v>Moderado</v>
      </c>
      <c r="DO69" s="174" t="str">
        <f t="shared" si="55"/>
        <v>Bajo</v>
      </c>
      <c r="DQ69" s="170" t="e">
        <f>SUM(LEN(#REF!)-LEN(SUBSTITUTE(#REF!,"- Preventivo","")))/LEN("- Preventivo")</f>
        <v>#REF!</v>
      </c>
      <c r="DR69" s="170" t="e">
        <f t="shared" si="60"/>
        <v>#REF!</v>
      </c>
      <c r="DS69" s="170" t="e">
        <f>SUM(LEN(#REF!)-LEN(SUBSTITUTE(#REF!,"- Detectivo","")))/LEN("- Detectivo")</f>
        <v>#REF!</v>
      </c>
      <c r="DT69" s="170" t="e">
        <f t="shared" si="61"/>
        <v>#REF!</v>
      </c>
      <c r="DU69" s="170" t="e">
        <f>SUM(LEN(#REF!)-LEN(SUBSTITUTE(#REF!,"- Correctivo","")))/LEN("- Correctivo")</f>
        <v>#REF!</v>
      </c>
      <c r="DV69" s="170" t="e">
        <f t="shared" si="62"/>
        <v>#REF!</v>
      </c>
      <c r="DW69" s="170" t="e">
        <f t="shared" si="19"/>
        <v>#REF!</v>
      </c>
      <c r="DX69" s="170" t="e">
        <f t="shared" si="63"/>
        <v>#REF!</v>
      </c>
      <c r="DY69" s="170" t="e">
        <f>SUM(LEN(#REF!)-LEN(SUBSTITUTE(#REF!,"- Documentado","")))/LEN("- Documentado")</f>
        <v>#REF!</v>
      </c>
      <c r="DZ69" s="170" t="e">
        <f>SUM(LEN(#REF!)-LEN(SUBSTITUTE(#REF!,"- Documentado","")))/LEN("- Documentado")</f>
        <v>#REF!</v>
      </c>
      <c r="EA69" s="170" t="e">
        <f t="shared" si="64"/>
        <v>#REF!</v>
      </c>
      <c r="EB69" s="170" t="e">
        <f>SUM(LEN(#REF!)-LEN(SUBSTITUTE(#REF!,"- Continua","")))/LEN("- Continua")</f>
        <v>#REF!</v>
      </c>
      <c r="EC69" s="170" t="e">
        <f>SUM(LEN(#REF!)-LEN(SUBSTITUTE(#REF!,"- Continua","")))/LEN("- Continua")</f>
        <v>#REF!</v>
      </c>
      <c r="ED69" s="170" t="e">
        <f t="shared" si="65"/>
        <v>#REF!</v>
      </c>
      <c r="EE69" s="170" t="e">
        <f>SUM(LEN(#REF!)-LEN(SUBSTITUTE(#REF!,"- Con registro","")))/LEN("- Con registro")</f>
        <v>#REF!</v>
      </c>
      <c r="EF69" s="170" t="e">
        <f>SUM(LEN(#REF!)-LEN(SUBSTITUTE(#REF!,"- Con registro","")))/LEN("- Con registro")</f>
        <v>#REF!</v>
      </c>
      <c r="EG69" s="170" t="e">
        <f t="shared" si="66"/>
        <v>#REF!</v>
      </c>
      <c r="EH69" s="173" t="e">
        <f t="shared" si="20"/>
        <v>#REF!</v>
      </c>
      <c r="EI69" s="173" t="e">
        <f t="shared" si="21"/>
        <v>#REF!</v>
      </c>
      <c r="EJ69" s="204" t="e">
        <f t="shared" si="22"/>
        <v>#REF!</v>
      </c>
      <c r="EK69" s="332" t="e">
        <f t="shared" si="23"/>
        <v>#REF!</v>
      </c>
      <c r="EL69" s="332"/>
      <c r="EM69" s="332"/>
      <c r="EN69" s="332"/>
      <c r="EO69" s="332"/>
      <c r="EP69" s="332"/>
      <c r="EQ69" s="332"/>
      <c r="ER69" s="332"/>
      <c r="ES69" s="332"/>
      <c r="ET69" s="332"/>
      <c r="EV69" s="198">
        <f t="shared" si="24"/>
        <v>45653</v>
      </c>
      <c r="EW69" s="199" t="str">
        <f t="shared" si="25"/>
        <v>31 de enero de 2025</v>
      </c>
      <c r="EX69" s="170" t="str">
        <f t="shared" si="26"/>
        <v>Riesgos</v>
      </c>
      <c r="EY69" s="170" t="str">
        <f t="shared" si="67"/>
        <v xml:space="preserve">ID_-: Posibilidad de afectación reputacional por hallazgos y sanciones impuestas por órganos de control, debido a errores (fallas o deficiencias) en el registro adecuado y oportuno de los hechos económicos de la entidad </v>
      </c>
      <c r="EZ69" s="170" t="str">
        <f t="shared" si="68"/>
        <v>Ajuste en Identificación del riesgo
 en el Mapa de riesgos de Gestión Financiera</v>
      </c>
      <c r="FA69" s="170" t="str">
        <f t="shared" si="69"/>
        <v>Solicitud de cambio realizada y aprobada por la Subdirección Financiera a través del Aplicativo DARUMA</v>
      </c>
    </row>
    <row r="70" spans="1:157" ht="399.95" customHeight="1" x14ac:dyDescent="0.2">
      <c r="A70" s="254" t="s">
        <v>684</v>
      </c>
      <c r="B70" s="255" t="s">
        <v>685</v>
      </c>
      <c r="C70" s="255" t="s">
        <v>686</v>
      </c>
      <c r="D70" s="254" t="s">
        <v>687</v>
      </c>
      <c r="E70" s="256" t="s">
        <v>495</v>
      </c>
      <c r="F70" s="255" t="s">
        <v>1531</v>
      </c>
      <c r="G70" s="256" t="s">
        <v>362</v>
      </c>
      <c r="H70" s="256" t="s">
        <v>362</v>
      </c>
      <c r="I70" s="251" t="s">
        <v>1531</v>
      </c>
      <c r="J70" s="254" t="s">
        <v>36</v>
      </c>
      <c r="K70" s="256" t="s">
        <v>363</v>
      </c>
      <c r="L70" s="255" t="s">
        <v>232</v>
      </c>
      <c r="M70" s="257" t="s">
        <v>1526</v>
      </c>
      <c r="N70" s="255" t="s">
        <v>1532</v>
      </c>
      <c r="O70" s="255" t="s">
        <v>689</v>
      </c>
      <c r="P70" s="255" t="s">
        <v>1196</v>
      </c>
      <c r="Q70" s="255" t="s">
        <v>365</v>
      </c>
      <c r="R70" s="255" t="s">
        <v>442</v>
      </c>
      <c r="S70" s="255" t="s">
        <v>367</v>
      </c>
      <c r="T70" s="255" t="s">
        <v>368</v>
      </c>
      <c r="U70" s="258" t="s">
        <v>78</v>
      </c>
      <c r="V70" s="259">
        <v>0.8</v>
      </c>
      <c r="W70" s="258" t="s">
        <v>145</v>
      </c>
      <c r="X70" s="258" t="s">
        <v>145</v>
      </c>
      <c r="Y70" s="258" t="s">
        <v>124</v>
      </c>
      <c r="Z70" s="258" t="s">
        <v>103</v>
      </c>
      <c r="AA70" s="258" t="s">
        <v>145</v>
      </c>
      <c r="AB70" s="258" t="s">
        <v>145</v>
      </c>
      <c r="AC70" s="258" t="s">
        <v>103</v>
      </c>
      <c r="AD70" s="259">
        <v>0.6</v>
      </c>
      <c r="AE70" s="67" t="s">
        <v>383</v>
      </c>
      <c r="AF70" s="255" t="s">
        <v>1533</v>
      </c>
      <c r="AG70" s="258" t="s">
        <v>144</v>
      </c>
      <c r="AH70" s="270">
        <v>5.9270400000000001E-2</v>
      </c>
      <c r="AI70" s="258" t="s">
        <v>124</v>
      </c>
      <c r="AJ70" s="270">
        <v>0.33749999999999997</v>
      </c>
      <c r="AK70" s="67" t="s">
        <v>369</v>
      </c>
      <c r="AL70" s="255" t="s">
        <v>1534</v>
      </c>
      <c r="AM70" s="254" t="s">
        <v>371</v>
      </c>
      <c r="AN70" s="255" t="s">
        <v>372</v>
      </c>
      <c r="AO70" s="255" t="s">
        <v>372</v>
      </c>
      <c r="AP70" s="255" t="s">
        <v>372</v>
      </c>
      <c r="AQ70" s="255" t="s">
        <v>362</v>
      </c>
      <c r="AR70" s="255" t="s">
        <v>372</v>
      </c>
      <c r="AS70" s="255" t="s">
        <v>372</v>
      </c>
      <c r="AT70" s="255" t="s">
        <v>697</v>
      </c>
      <c r="AU70" s="255" t="s">
        <v>698</v>
      </c>
      <c r="AV70" s="255" t="s">
        <v>699</v>
      </c>
      <c r="AW70" s="183">
        <v>45653</v>
      </c>
      <c r="AX70" s="184" t="s">
        <v>447</v>
      </c>
      <c r="AY70" s="185" t="s">
        <v>1530</v>
      </c>
      <c r="AZ70" s="186"/>
      <c r="BA70" s="187"/>
      <c r="BB70" s="188"/>
      <c r="BC70" s="186"/>
      <c r="BD70" s="184"/>
      <c r="BE70" s="185"/>
      <c r="BF70" s="186"/>
      <c r="BG70" s="187"/>
      <c r="BH70" s="188"/>
      <c r="BI70" s="186"/>
      <c r="BJ70" s="184"/>
      <c r="BK70" s="185"/>
      <c r="BL70" s="186"/>
      <c r="BM70" s="187"/>
      <c r="BN70" s="188"/>
      <c r="BO70" s="186"/>
      <c r="BP70" s="184"/>
      <c r="BQ70" s="185"/>
      <c r="BR70" s="186"/>
      <c r="BS70" s="187"/>
      <c r="BT70" s="188"/>
      <c r="BU70" s="186"/>
      <c r="BV70" s="184"/>
      <c r="BW70" s="185"/>
      <c r="BX70" s="186"/>
      <c r="BY70" s="187"/>
      <c r="BZ70" s="188"/>
      <c r="CA70" s="186"/>
      <c r="CB70" s="184"/>
      <c r="CC70" s="185"/>
      <c r="CD70" s="186"/>
      <c r="CE70" s="187"/>
      <c r="CF70" s="189"/>
      <c r="CG70" s="2">
        <f t="shared" si="56"/>
        <v>33</v>
      </c>
      <c r="CH70" s="52" t="s">
        <v>693</v>
      </c>
      <c r="CI70" s="52" t="s">
        <v>694</v>
      </c>
      <c r="CJ70" s="52" t="s">
        <v>695</v>
      </c>
      <c r="CK70" s="52" t="s">
        <v>376</v>
      </c>
      <c r="CL70" s="52" t="s">
        <v>377</v>
      </c>
      <c r="CM70" s="52" t="s">
        <v>377</v>
      </c>
      <c r="CN70" s="52" t="s">
        <v>378</v>
      </c>
      <c r="CO70" s="52" t="s">
        <v>377</v>
      </c>
      <c r="CP70" s="52" t="s">
        <v>380</v>
      </c>
      <c r="CQ70" s="52" t="s">
        <v>489</v>
      </c>
      <c r="CR70" s="52" t="s">
        <v>380</v>
      </c>
      <c r="CS70" s="52" t="s">
        <v>380</v>
      </c>
      <c r="CT70" s="52" t="s">
        <v>380</v>
      </c>
      <c r="CU70" s="52" t="s">
        <v>380</v>
      </c>
      <c r="CV70" s="52" t="s">
        <v>380</v>
      </c>
      <c r="CW70" s="52" t="s">
        <v>380</v>
      </c>
      <c r="CX70" s="52" t="s">
        <v>696</v>
      </c>
      <c r="CY70" s="52" t="s">
        <v>380</v>
      </c>
      <c r="CZ70" s="52" t="s">
        <v>380</v>
      </c>
      <c r="DA70" s="52" t="s">
        <v>380</v>
      </c>
      <c r="DB70" s="52" t="s">
        <v>380</v>
      </c>
      <c r="DC70" s="52" t="s">
        <v>380</v>
      </c>
      <c r="DD70" s="52" t="s">
        <v>380</v>
      </c>
      <c r="DF70" s="174" t="str">
        <f t="shared" si="57"/>
        <v>Gestión de procesos</v>
      </c>
      <c r="DG70" s="330" t="str">
        <f t="shared" si="58"/>
        <v>Posibilidad de afectación reputacional por  hallazgos y sanciones impuestas por órganos de control, debido a errores (fallas o deficiencias) al gestionar los Certificados de Disponibilidad Presupuestal y de Registro Presupuestal</v>
      </c>
      <c r="DH70" s="330"/>
      <c r="DI70" s="330"/>
      <c r="DJ70" s="330"/>
      <c r="DK70" s="330"/>
      <c r="DL70" s="330"/>
      <c r="DM70" s="330"/>
      <c r="DN70" s="174" t="str">
        <f t="shared" si="59"/>
        <v>Alto</v>
      </c>
      <c r="DO70" s="174" t="str">
        <f t="shared" si="55"/>
        <v>Bajo</v>
      </c>
      <c r="DQ70" s="170" t="e">
        <f>SUM(LEN(#REF!)-LEN(SUBSTITUTE(#REF!,"- Preventivo","")))/LEN("- Preventivo")</f>
        <v>#REF!</v>
      </c>
      <c r="DR70" s="170" t="e">
        <f t="shared" si="60"/>
        <v>#REF!</v>
      </c>
      <c r="DS70" s="170" t="e">
        <f>SUM(LEN(#REF!)-LEN(SUBSTITUTE(#REF!,"- Detectivo","")))/LEN("- Detectivo")</f>
        <v>#REF!</v>
      </c>
      <c r="DT70" s="170" t="e">
        <f t="shared" si="61"/>
        <v>#REF!</v>
      </c>
      <c r="DU70" s="170" t="e">
        <f>SUM(LEN(#REF!)-LEN(SUBSTITUTE(#REF!,"- Correctivo","")))/LEN("- Correctivo")</f>
        <v>#REF!</v>
      </c>
      <c r="DV70" s="170" t="e">
        <f t="shared" si="62"/>
        <v>#REF!</v>
      </c>
      <c r="DW70" s="170" t="e">
        <f t="shared" si="19"/>
        <v>#REF!</v>
      </c>
      <c r="DX70" s="170" t="e">
        <f t="shared" si="63"/>
        <v>#REF!</v>
      </c>
      <c r="DY70" s="170" t="e">
        <f>SUM(LEN(#REF!)-LEN(SUBSTITUTE(#REF!,"- Documentado","")))/LEN("- Documentado")</f>
        <v>#REF!</v>
      </c>
      <c r="DZ70" s="170" t="e">
        <f>SUM(LEN(#REF!)-LEN(SUBSTITUTE(#REF!,"- Documentado","")))/LEN("- Documentado")</f>
        <v>#REF!</v>
      </c>
      <c r="EA70" s="170" t="e">
        <f t="shared" si="64"/>
        <v>#REF!</v>
      </c>
      <c r="EB70" s="170" t="e">
        <f>SUM(LEN(#REF!)-LEN(SUBSTITUTE(#REF!,"- Continua","")))/LEN("- Continua")</f>
        <v>#REF!</v>
      </c>
      <c r="EC70" s="170" t="e">
        <f>SUM(LEN(#REF!)-LEN(SUBSTITUTE(#REF!,"- Continua","")))/LEN("- Continua")</f>
        <v>#REF!</v>
      </c>
      <c r="ED70" s="170" t="e">
        <f t="shared" si="65"/>
        <v>#REF!</v>
      </c>
      <c r="EE70" s="170" t="e">
        <f>SUM(LEN(#REF!)-LEN(SUBSTITUTE(#REF!,"- Con registro","")))/LEN("- Con registro")</f>
        <v>#REF!</v>
      </c>
      <c r="EF70" s="170" t="e">
        <f>SUM(LEN(#REF!)-LEN(SUBSTITUTE(#REF!,"- Con registro","")))/LEN("- Con registro")</f>
        <v>#REF!</v>
      </c>
      <c r="EG70" s="170" t="e">
        <f t="shared" si="66"/>
        <v>#REF!</v>
      </c>
      <c r="EH70" s="173" t="e">
        <f t="shared" si="20"/>
        <v>#REF!</v>
      </c>
      <c r="EI70" s="173" t="e">
        <f t="shared" si="21"/>
        <v>#REF!</v>
      </c>
      <c r="EJ70" s="204" t="e">
        <f t="shared" si="22"/>
        <v>#REF!</v>
      </c>
      <c r="EK70" s="332" t="e">
        <f t="shared" si="23"/>
        <v>#REF!</v>
      </c>
      <c r="EL70" s="332"/>
      <c r="EM70" s="332"/>
      <c r="EN70" s="332"/>
      <c r="EO70" s="332"/>
      <c r="EP70" s="332"/>
      <c r="EQ70" s="332"/>
      <c r="ER70" s="332"/>
      <c r="ES70" s="332"/>
      <c r="ET70" s="332"/>
      <c r="EV70" s="198">
        <f t="shared" si="24"/>
        <v>45653</v>
      </c>
      <c r="EW70" s="199" t="str">
        <f t="shared" si="25"/>
        <v>31 de enero de 2025</v>
      </c>
      <c r="EX70" s="170" t="str">
        <f t="shared" si="26"/>
        <v>Riesgos</v>
      </c>
      <c r="EY70" s="170" t="str">
        <f t="shared" si="67"/>
        <v>ID_-: Posibilidad de afectación reputacional por  hallazgos y sanciones impuestas por órganos de control, debido a errores (fallas o deficiencias) al gestionar los Certificados de Disponibilidad Presupuestal y de Registro Presupuestal</v>
      </c>
      <c r="EZ70" s="170" t="str">
        <f t="shared" si="68"/>
        <v>Ajuste en Identificación del riesgo
 en el Mapa de riesgos de Gestión Financiera</v>
      </c>
      <c r="FA70" s="170" t="str">
        <f t="shared" si="69"/>
        <v>Solicitud de cambio realizada y aprobada por la Subdirección Financiera a través del Aplicativo DARUMA</v>
      </c>
    </row>
    <row r="71" spans="1:157" ht="399.95" customHeight="1" x14ac:dyDescent="0.2">
      <c r="A71" s="254" t="s">
        <v>684</v>
      </c>
      <c r="B71" s="255" t="s">
        <v>685</v>
      </c>
      <c r="C71" s="255" t="s">
        <v>686</v>
      </c>
      <c r="D71" s="254" t="s">
        <v>687</v>
      </c>
      <c r="E71" s="256" t="s">
        <v>495</v>
      </c>
      <c r="F71" s="255" t="s">
        <v>1535</v>
      </c>
      <c r="G71" s="256" t="s">
        <v>362</v>
      </c>
      <c r="H71" s="256" t="s">
        <v>362</v>
      </c>
      <c r="I71" s="251" t="s">
        <v>700</v>
      </c>
      <c r="J71" s="254" t="s">
        <v>36</v>
      </c>
      <c r="K71" s="256" t="s">
        <v>363</v>
      </c>
      <c r="L71" s="255" t="s">
        <v>363</v>
      </c>
      <c r="M71" s="257" t="s">
        <v>1526</v>
      </c>
      <c r="N71" s="260" t="s">
        <v>1527</v>
      </c>
      <c r="O71" s="255" t="s">
        <v>689</v>
      </c>
      <c r="P71" s="255" t="s">
        <v>1196</v>
      </c>
      <c r="Q71" s="255" t="s">
        <v>365</v>
      </c>
      <c r="R71" s="255" t="s">
        <v>442</v>
      </c>
      <c r="S71" s="255" t="e">
        <v>#N/A</v>
      </c>
      <c r="T71" s="255" t="s">
        <v>1196</v>
      </c>
      <c r="U71" s="258" t="s">
        <v>52</v>
      </c>
      <c r="V71" s="259">
        <v>1</v>
      </c>
      <c r="W71" s="258" t="s">
        <v>145</v>
      </c>
      <c r="X71" s="258" t="s">
        <v>145</v>
      </c>
      <c r="Y71" s="258" t="s">
        <v>124</v>
      </c>
      <c r="Z71" s="258" t="s">
        <v>145</v>
      </c>
      <c r="AA71" s="258" t="s">
        <v>145</v>
      </c>
      <c r="AB71" s="258" t="s">
        <v>124</v>
      </c>
      <c r="AC71" s="258" t="s">
        <v>124</v>
      </c>
      <c r="AD71" s="259">
        <v>0.4</v>
      </c>
      <c r="AE71" s="67" t="s">
        <v>383</v>
      </c>
      <c r="AF71" s="255" t="s">
        <v>701</v>
      </c>
      <c r="AG71" s="258" t="s">
        <v>144</v>
      </c>
      <c r="AH71" s="270">
        <v>0.1764</v>
      </c>
      <c r="AI71" s="258" t="s">
        <v>124</v>
      </c>
      <c r="AJ71" s="270">
        <v>0.22500000000000003</v>
      </c>
      <c r="AK71" s="67" t="s">
        <v>369</v>
      </c>
      <c r="AL71" s="255" t="s">
        <v>1534</v>
      </c>
      <c r="AM71" s="254" t="s">
        <v>371</v>
      </c>
      <c r="AN71" s="255" t="s">
        <v>372</v>
      </c>
      <c r="AO71" s="255" t="s">
        <v>372</v>
      </c>
      <c r="AP71" s="255" t="s">
        <v>372</v>
      </c>
      <c r="AQ71" s="255" t="s">
        <v>362</v>
      </c>
      <c r="AR71" s="255" t="s">
        <v>372</v>
      </c>
      <c r="AS71" s="255" t="s">
        <v>372</v>
      </c>
      <c r="AT71" s="255" t="s">
        <v>702</v>
      </c>
      <c r="AU71" s="255" t="s">
        <v>1536</v>
      </c>
      <c r="AV71" s="255" t="s">
        <v>703</v>
      </c>
      <c r="AW71" s="186">
        <v>45653</v>
      </c>
      <c r="AX71" s="187" t="s">
        <v>447</v>
      </c>
      <c r="AY71" s="188" t="s">
        <v>1530</v>
      </c>
      <c r="AZ71" s="186"/>
      <c r="BA71" s="184"/>
      <c r="BB71" s="185"/>
      <c r="BC71" s="186"/>
      <c r="BD71" s="187"/>
      <c r="BE71" s="188"/>
      <c r="BF71" s="186"/>
      <c r="BG71" s="184"/>
      <c r="BH71" s="185"/>
      <c r="BI71" s="186"/>
      <c r="BJ71" s="187"/>
      <c r="BK71" s="188"/>
      <c r="BL71" s="186"/>
      <c r="BM71" s="184"/>
      <c r="BN71" s="185"/>
      <c r="BO71" s="186"/>
      <c r="BP71" s="187"/>
      <c r="BQ71" s="188"/>
      <c r="BR71" s="186"/>
      <c r="BS71" s="184"/>
      <c r="BT71" s="185"/>
      <c r="BU71" s="186"/>
      <c r="BV71" s="187"/>
      <c r="BW71" s="188"/>
      <c r="BX71" s="186"/>
      <c r="BY71" s="184"/>
      <c r="BZ71" s="185"/>
      <c r="CA71" s="186"/>
      <c r="CB71" s="187"/>
      <c r="CC71" s="190"/>
      <c r="CD71" s="186"/>
      <c r="CE71" s="187"/>
      <c r="CF71" s="188"/>
      <c r="CG71" s="2">
        <f t="shared" si="56"/>
        <v>33</v>
      </c>
      <c r="CH71" s="52" t="s">
        <v>693</v>
      </c>
      <c r="CI71" s="52" t="s">
        <v>694</v>
      </c>
      <c r="CJ71" s="52" t="s">
        <v>695</v>
      </c>
      <c r="CK71" s="52" t="s">
        <v>376</v>
      </c>
      <c r="CL71" s="52" t="s">
        <v>377</v>
      </c>
      <c r="CM71" s="52" t="s">
        <v>377</v>
      </c>
      <c r="CN71" s="52" t="s">
        <v>378</v>
      </c>
      <c r="CO71" s="52" t="s">
        <v>377</v>
      </c>
      <c r="CP71" s="52" t="s">
        <v>379</v>
      </c>
      <c r="CQ71" s="52" t="s">
        <v>489</v>
      </c>
      <c r="CR71" s="52" t="s">
        <v>380</v>
      </c>
      <c r="CS71" s="52" t="s">
        <v>380</v>
      </c>
      <c r="CT71" s="52" t="s">
        <v>380</v>
      </c>
      <c r="CU71" s="52" t="s">
        <v>380</v>
      </c>
      <c r="CV71" s="52" t="s">
        <v>380</v>
      </c>
      <c r="CW71" s="52" t="s">
        <v>380</v>
      </c>
      <c r="CX71" s="52" t="s">
        <v>696</v>
      </c>
      <c r="CY71" s="52" t="s">
        <v>380</v>
      </c>
      <c r="CZ71" s="52" t="s">
        <v>380</v>
      </c>
      <c r="DA71" s="52" t="s">
        <v>380</v>
      </c>
      <c r="DB71" s="52" t="s">
        <v>380</v>
      </c>
      <c r="DC71" s="52" t="s">
        <v>380</v>
      </c>
      <c r="DD71" s="52" t="s">
        <v>380</v>
      </c>
      <c r="DF71" s="174" t="str">
        <f t="shared" si="57"/>
        <v>Gestión de procesos</v>
      </c>
      <c r="DG71" s="330" t="str">
        <f t="shared" si="58"/>
        <v xml:space="preserve">Posibilidad de afectación económica (o presupuestal) por sanción moratoria o pago de  intereses, debido a errores (fallas o deficiencias) en el pago oportuno de las obligaciones adquiridas por la Secretaria General            </v>
      </c>
      <c r="DH71" s="330"/>
      <c r="DI71" s="330"/>
      <c r="DJ71" s="330"/>
      <c r="DK71" s="330"/>
      <c r="DL71" s="330"/>
      <c r="DM71" s="330"/>
      <c r="DN71" s="174" t="str">
        <f t="shared" si="59"/>
        <v>Alto</v>
      </c>
      <c r="DO71" s="174" t="str">
        <f t="shared" si="55"/>
        <v>Bajo</v>
      </c>
      <c r="DQ71" s="170" t="e">
        <f>SUM(LEN(#REF!)-LEN(SUBSTITUTE(#REF!,"- Preventivo","")))/LEN("- Preventivo")</f>
        <v>#REF!</v>
      </c>
      <c r="DR71" s="170" t="e">
        <f t="shared" si="60"/>
        <v>#REF!</v>
      </c>
      <c r="DS71" s="170" t="e">
        <f>SUM(LEN(#REF!)-LEN(SUBSTITUTE(#REF!,"- Detectivo","")))/LEN("- Detectivo")</f>
        <v>#REF!</v>
      </c>
      <c r="DT71" s="170" t="e">
        <f t="shared" si="61"/>
        <v>#REF!</v>
      </c>
      <c r="DU71" s="170" t="e">
        <f>SUM(LEN(#REF!)-LEN(SUBSTITUTE(#REF!,"- Correctivo","")))/LEN("- Correctivo")</f>
        <v>#REF!</v>
      </c>
      <c r="DV71" s="170" t="e">
        <f t="shared" si="62"/>
        <v>#REF!</v>
      </c>
      <c r="DW71" s="170" t="e">
        <f t="shared" si="19"/>
        <v>#REF!</v>
      </c>
      <c r="DX71" s="170" t="e">
        <f t="shared" si="63"/>
        <v>#REF!</v>
      </c>
      <c r="DY71" s="170" t="e">
        <f>SUM(LEN(#REF!)-LEN(SUBSTITUTE(#REF!,"- Documentado","")))/LEN("- Documentado")</f>
        <v>#REF!</v>
      </c>
      <c r="DZ71" s="170" t="e">
        <f>SUM(LEN(#REF!)-LEN(SUBSTITUTE(#REF!,"- Documentado","")))/LEN("- Documentado")</f>
        <v>#REF!</v>
      </c>
      <c r="EA71" s="170" t="e">
        <f t="shared" si="64"/>
        <v>#REF!</v>
      </c>
      <c r="EB71" s="170" t="e">
        <f>SUM(LEN(#REF!)-LEN(SUBSTITUTE(#REF!,"- Continua","")))/LEN("- Continua")</f>
        <v>#REF!</v>
      </c>
      <c r="EC71" s="170" t="e">
        <f>SUM(LEN(#REF!)-LEN(SUBSTITUTE(#REF!,"- Continua","")))/LEN("- Continua")</f>
        <v>#REF!</v>
      </c>
      <c r="ED71" s="170" t="e">
        <f t="shared" si="65"/>
        <v>#REF!</v>
      </c>
      <c r="EE71" s="170" t="e">
        <f>SUM(LEN(#REF!)-LEN(SUBSTITUTE(#REF!,"- Con registro","")))/LEN("- Con registro")</f>
        <v>#REF!</v>
      </c>
      <c r="EF71" s="170" t="e">
        <f>SUM(LEN(#REF!)-LEN(SUBSTITUTE(#REF!,"- Con registro","")))/LEN("- Con registro")</f>
        <v>#REF!</v>
      </c>
      <c r="EG71" s="170" t="e">
        <f t="shared" si="66"/>
        <v>#REF!</v>
      </c>
      <c r="EH71" s="173" t="e">
        <f t="shared" si="20"/>
        <v>#REF!</v>
      </c>
      <c r="EI71" s="173" t="e">
        <f t="shared" si="21"/>
        <v>#REF!</v>
      </c>
      <c r="EJ71" s="204" t="e">
        <f t="shared" si="22"/>
        <v>#REF!</v>
      </c>
      <c r="EK71" s="332" t="e">
        <f t="shared" si="23"/>
        <v>#REF!</v>
      </c>
      <c r="EL71" s="332"/>
      <c r="EM71" s="332"/>
      <c r="EN71" s="332"/>
      <c r="EO71" s="332"/>
      <c r="EP71" s="332"/>
      <c r="EQ71" s="332"/>
      <c r="ER71" s="332"/>
      <c r="ES71" s="332"/>
      <c r="ET71" s="332"/>
      <c r="EV71" s="198">
        <f t="shared" si="24"/>
        <v>45653</v>
      </c>
      <c r="EW71" s="199" t="str">
        <f t="shared" si="25"/>
        <v>31 de enero de 2025</v>
      </c>
      <c r="EX71" s="170" t="str">
        <f t="shared" si="26"/>
        <v>Riesgos</v>
      </c>
      <c r="EY71" s="170" t="str">
        <f t="shared" si="67"/>
        <v xml:space="preserve">ID_-: Posibilidad de afectación económica (o presupuestal) por sanción moratoria o pago de  intereses, debido a errores (fallas o deficiencias) en el pago oportuno de las obligaciones adquiridas por la Secretaria General            </v>
      </c>
      <c r="EZ71" s="170" t="str">
        <f t="shared" si="68"/>
        <v>Ajuste en Identificación del riesgo
 en el Mapa de riesgos de Gestión Financiera</v>
      </c>
      <c r="FA71" s="170" t="str">
        <f t="shared" si="69"/>
        <v>Solicitud de cambio realizada y aprobada por la Ejecución y administración de procesos a través del Aplicativo DARUMA</v>
      </c>
    </row>
    <row r="72" spans="1:157" ht="399.95" customHeight="1" x14ac:dyDescent="0.2">
      <c r="A72" s="254" t="s">
        <v>684</v>
      </c>
      <c r="B72" s="255" t="s">
        <v>685</v>
      </c>
      <c r="C72" s="255" t="s">
        <v>686</v>
      </c>
      <c r="D72" s="254" t="s">
        <v>687</v>
      </c>
      <c r="E72" s="256" t="s">
        <v>495</v>
      </c>
      <c r="F72" s="255" t="s">
        <v>704</v>
      </c>
      <c r="G72" s="256" t="s">
        <v>362</v>
      </c>
      <c r="H72" s="256" t="s">
        <v>362</v>
      </c>
      <c r="I72" s="251" t="s">
        <v>705</v>
      </c>
      <c r="J72" s="254" t="s">
        <v>64</v>
      </c>
      <c r="K72" s="256" t="s">
        <v>363</v>
      </c>
      <c r="L72" s="255" t="s">
        <v>232</v>
      </c>
      <c r="M72" s="257" t="s">
        <v>1526</v>
      </c>
      <c r="N72" s="255" t="s">
        <v>1532</v>
      </c>
      <c r="O72" s="255" t="s">
        <v>689</v>
      </c>
      <c r="P72" s="255" t="s">
        <v>1196</v>
      </c>
      <c r="Q72" s="255" t="s">
        <v>365</v>
      </c>
      <c r="R72" s="255" t="s">
        <v>442</v>
      </c>
      <c r="S72" s="255" t="s">
        <v>367</v>
      </c>
      <c r="T72" s="255" t="s">
        <v>368</v>
      </c>
      <c r="U72" s="258" t="s">
        <v>144</v>
      </c>
      <c r="V72" s="259">
        <v>0.2</v>
      </c>
      <c r="W72" s="258" t="s">
        <v>362</v>
      </c>
      <c r="X72" s="258" t="s">
        <v>362</v>
      </c>
      <c r="Y72" s="258" t="s">
        <v>362</v>
      </c>
      <c r="Z72" s="258" t="s">
        <v>362</v>
      </c>
      <c r="AA72" s="258" t="s">
        <v>362</v>
      </c>
      <c r="AB72" s="258" t="s">
        <v>362</v>
      </c>
      <c r="AC72" s="258" t="s">
        <v>53</v>
      </c>
      <c r="AD72" s="259">
        <v>1</v>
      </c>
      <c r="AE72" s="67" t="s">
        <v>429</v>
      </c>
      <c r="AF72" s="255" t="s">
        <v>706</v>
      </c>
      <c r="AG72" s="258" t="s">
        <v>144</v>
      </c>
      <c r="AH72" s="270">
        <v>3.5279999999999992E-2</v>
      </c>
      <c r="AI72" s="258" t="s">
        <v>53</v>
      </c>
      <c r="AJ72" s="270">
        <v>1</v>
      </c>
      <c r="AK72" s="67" t="s">
        <v>429</v>
      </c>
      <c r="AL72" s="255" t="s">
        <v>1537</v>
      </c>
      <c r="AM72" s="254" t="s">
        <v>386</v>
      </c>
      <c r="AN72" s="255" t="s">
        <v>1538</v>
      </c>
      <c r="AO72" s="255" t="s">
        <v>1539</v>
      </c>
      <c r="AP72" s="255" t="s">
        <v>1540</v>
      </c>
      <c r="AQ72" s="255" t="s">
        <v>362</v>
      </c>
      <c r="AR72" s="255" t="s">
        <v>1541</v>
      </c>
      <c r="AS72" s="255" t="s">
        <v>1542</v>
      </c>
      <c r="AT72" s="255" t="s">
        <v>708</v>
      </c>
      <c r="AU72" s="255" t="s">
        <v>709</v>
      </c>
      <c r="AV72" s="255" t="s">
        <v>710</v>
      </c>
      <c r="AW72" s="183">
        <v>45653</v>
      </c>
      <c r="AX72" s="184" t="s">
        <v>430</v>
      </c>
      <c r="AY72" s="185" t="s">
        <v>1543</v>
      </c>
      <c r="AZ72" s="186"/>
      <c r="BA72" s="187"/>
      <c r="BB72" s="188"/>
      <c r="BC72" s="186"/>
      <c r="BD72" s="184"/>
      <c r="BE72" s="185"/>
      <c r="BF72" s="186"/>
      <c r="BG72" s="187"/>
      <c r="BH72" s="188"/>
      <c r="BI72" s="186"/>
      <c r="BJ72" s="184"/>
      <c r="BK72" s="185"/>
      <c r="BL72" s="186"/>
      <c r="BM72" s="187"/>
      <c r="BN72" s="188"/>
      <c r="BO72" s="186"/>
      <c r="BP72" s="184"/>
      <c r="BQ72" s="185"/>
      <c r="BR72" s="186"/>
      <c r="BS72" s="187"/>
      <c r="BT72" s="188"/>
      <c r="BU72" s="186"/>
      <c r="BV72" s="184"/>
      <c r="BW72" s="185"/>
      <c r="BX72" s="186"/>
      <c r="BY72" s="187"/>
      <c r="BZ72" s="188"/>
      <c r="CA72" s="186"/>
      <c r="CB72" s="184"/>
      <c r="CC72" s="185"/>
      <c r="CD72" s="186"/>
      <c r="CE72" s="187"/>
      <c r="CF72" s="189"/>
      <c r="CG72" s="2">
        <f t="shared" si="56"/>
        <v>33</v>
      </c>
      <c r="CH72" s="52" t="s">
        <v>693</v>
      </c>
      <c r="CI72" s="52" t="s">
        <v>694</v>
      </c>
      <c r="CJ72" s="52" t="s">
        <v>695</v>
      </c>
      <c r="CK72" s="52" t="s">
        <v>376</v>
      </c>
      <c r="CL72" s="52" t="s">
        <v>377</v>
      </c>
      <c r="CM72" s="52" t="s">
        <v>377</v>
      </c>
      <c r="CN72" s="52" t="s">
        <v>378</v>
      </c>
      <c r="CO72" s="52" t="s">
        <v>377</v>
      </c>
      <c r="CP72" s="52" t="s">
        <v>380</v>
      </c>
      <c r="CQ72" s="52" t="s">
        <v>489</v>
      </c>
      <c r="CR72" s="52" t="s">
        <v>380</v>
      </c>
      <c r="CS72" s="52" t="s">
        <v>380</v>
      </c>
      <c r="CT72" s="52" t="s">
        <v>380</v>
      </c>
      <c r="CU72" s="52" t="s">
        <v>380</v>
      </c>
      <c r="CV72" s="52" t="s">
        <v>380</v>
      </c>
      <c r="CW72" s="52" t="s">
        <v>380</v>
      </c>
      <c r="CX72" s="52" t="s">
        <v>696</v>
      </c>
      <c r="CY72" s="52" t="s">
        <v>380</v>
      </c>
      <c r="CZ72" s="52" t="s">
        <v>380</v>
      </c>
      <c r="DA72" s="52" t="s">
        <v>380</v>
      </c>
      <c r="DB72" s="52" t="s">
        <v>380</v>
      </c>
      <c r="DC72" s="52" t="s">
        <v>380</v>
      </c>
      <c r="DD72" s="52" t="s">
        <v>380</v>
      </c>
      <c r="DF72" s="174" t="str">
        <f t="shared" si="57"/>
        <v>Corrupción</v>
      </c>
      <c r="DG72" s="330" t="str">
        <f t="shared" si="58"/>
        <v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v>
      </c>
      <c r="DH72" s="330"/>
      <c r="DI72" s="330"/>
      <c r="DJ72" s="330"/>
      <c r="DK72" s="330"/>
      <c r="DL72" s="330"/>
      <c r="DM72" s="330"/>
      <c r="DN72" s="174" t="str">
        <f t="shared" si="59"/>
        <v>Extremo</v>
      </c>
      <c r="DO72" s="174" t="str">
        <f t="shared" si="55"/>
        <v>Extremo</v>
      </c>
      <c r="DQ72" s="170" t="e">
        <f>SUM(LEN(#REF!)-LEN(SUBSTITUTE(#REF!,"- Preventivo","")))/LEN("- Preventivo")</f>
        <v>#REF!</v>
      </c>
      <c r="DR72" s="170" t="e">
        <f t="shared" si="60"/>
        <v>#REF!</v>
      </c>
      <c r="DS72" s="170" t="e">
        <f>SUM(LEN(#REF!)-LEN(SUBSTITUTE(#REF!,"- Detectivo","")))/LEN("- Detectivo")</f>
        <v>#REF!</v>
      </c>
      <c r="DT72" s="170" t="e">
        <f t="shared" si="61"/>
        <v>#REF!</v>
      </c>
      <c r="DU72" s="170" t="e">
        <f>SUM(LEN(#REF!)-LEN(SUBSTITUTE(#REF!,"- Correctivo","")))/LEN("- Correctivo")</f>
        <v>#REF!</v>
      </c>
      <c r="DV72" s="170" t="e">
        <f t="shared" si="62"/>
        <v>#REF!</v>
      </c>
      <c r="DW72" s="170" t="e">
        <f t="shared" si="19"/>
        <v>#REF!</v>
      </c>
      <c r="DX72" s="170" t="e">
        <f t="shared" si="63"/>
        <v>#REF!</v>
      </c>
      <c r="DY72" s="170" t="e">
        <f>SUM(LEN(#REF!)-LEN(SUBSTITUTE(#REF!,"- Documentado","")))/LEN("- Documentado")</f>
        <v>#REF!</v>
      </c>
      <c r="DZ72" s="170" t="e">
        <f>SUM(LEN(#REF!)-LEN(SUBSTITUTE(#REF!,"- Documentado","")))/LEN("- Documentado")</f>
        <v>#REF!</v>
      </c>
      <c r="EA72" s="170" t="e">
        <f t="shared" si="64"/>
        <v>#REF!</v>
      </c>
      <c r="EB72" s="170" t="e">
        <f>SUM(LEN(#REF!)-LEN(SUBSTITUTE(#REF!,"- Continua","")))/LEN("- Continua")</f>
        <v>#REF!</v>
      </c>
      <c r="EC72" s="170" t="e">
        <f>SUM(LEN(#REF!)-LEN(SUBSTITUTE(#REF!,"- Continua","")))/LEN("- Continua")</f>
        <v>#REF!</v>
      </c>
      <c r="ED72" s="170" t="e">
        <f t="shared" si="65"/>
        <v>#REF!</v>
      </c>
      <c r="EE72" s="170" t="e">
        <f>SUM(LEN(#REF!)-LEN(SUBSTITUTE(#REF!,"- Con registro","")))/LEN("- Con registro")</f>
        <v>#REF!</v>
      </c>
      <c r="EF72" s="170" t="e">
        <f>SUM(LEN(#REF!)-LEN(SUBSTITUTE(#REF!,"- Con registro","")))/LEN("- Con registro")</f>
        <v>#REF!</v>
      </c>
      <c r="EG72" s="170" t="e">
        <f t="shared" si="66"/>
        <v>#REF!</v>
      </c>
      <c r="EH72" s="173" t="e">
        <f t="shared" si="20"/>
        <v>#REF!</v>
      </c>
      <c r="EI72" s="173" t="e">
        <f t="shared" si="21"/>
        <v>#REF!</v>
      </c>
      <c r="EJ72" s="204" t="e">
        <f t="shared" si="22"/>
        <v>#REF!</v>
      </c>
      <c r="EK72" s="332" t="e">
        <f t="shared" si="23"/>
        <v>#REF!</v>
      </c>
      <c r="EL72" s="332"/>
      <c r="EM72" s="332"/>
      <c r="EN72" s="332"/>
      <c r="EO72" s="332"/>
      <c r="EP72" s="332"/>
      <c r="EQ72" s="332"/>
      <c r="ER72" s="332"/>
      <c r="ES72" s="332"/>
      <c r="ET72" s="332"/>
      <c r="EV72" s="198">
        <f t="shared" si="24"/>
        <v>45653</v>
      </c>
      <c r="EW72" s="199" t="str">
        <f t="shared" si="25"/>
        <v>31 de enero de 2025</v>
      </c>
      <c r="EX72" s="170" t="str">
        <f t="shared" si="26"/>
        <v>Riesgos</v>
      </c>
      <c r="EY72" s="170" t="str">
        <f t="shared" si="67"/>
        <v xml:space="preserve">ID_-: Posibilidad de afectación reputacional por hallazgos y sanciones impuestas por órganos de control, debido a realizar cobros indebidos en el pago de las cuentas de cobro, no realizar descuentos o pagar valores superiores en beneficio propio o de un tercero a que no hay lugar  </v>
      </c>
      <c r="EZ72" s="170" t="str">
        <f t="shared" si="68"/>
        <v>Ajuste en Identificación del riesgo
Tratamiento del riesgo en el Mapa de riesgos de Gestión Financiera</v>
      </c>
      <c r="FA72" s="170" t="str">
        <f t="shared" si="69"/>
        <v>Solicitud de cambio realizada y aprobada por la Subdirección Financiera a través del Aplicativo DARUMA</v>
      </c>
    </row>
    <row r="73" spans="1:157" ht="399.95" customHeight="1" x14ac:dyDescent="0.2">
      <c r="A73" s="254" t="s">
        <v>684</v>
      </c>
      <c r="B73" s="255" t="s">
        <v>685</v>
      </c>
      <c r="C73" s="255" t="s">
        <v>686</v>
      </c>
      <c r="D73" s="254" t="s">
        <v>687</v>
      </c>
      <c r="E73" s="256" t="s">
        <v>495</v>
      </c>
      <c r="F73" s="255" t="s">
        <v>712</v>
      </c>
      <c r="G73" s="256" t="s">
        <v>362</v>
      </c>
      <c r="H73" s="256" t="s">
        <v>362</v>
      </c>
      <c r="I73" s="251" t="s">
        <v>1544</v>
      </c>
      <c r="J73" s="254" t="s">
        <v>64</v>
      </c>
      <c r="K73" s="256" t="s">
        <v>363</v>
      </c>
      <c r="L73" s="255" t="s">
        <v>232</v>
      </c>
      <c r="M73" s="257" t="s">
        <v>1526</v>
      </c>
      <c r="N73" s="255" t="s">
        <v>1532</v>
      </c>
      <c r="O73" s="255" t="s">
        <v>689</v>
      </c>
      <c r="P73" s="255" t="s">
        <v>1196</v>
      </c>
      <c r="Q73" s="255" t="s">
        <v>365</v>
      </c>
      <c r="R73" s="255" t="s">
        <v>713</v>
      </c>
      <c r="S73" s="255" t="s">
        <v>367</v>
      </c>
      <c r="T73" s="255" t="s">
        <v>368</v>
      </c>
      <c r="U73" s="258" t="s">
        <v>144</v>
      </c>
      <c r="V73" s="259">
        <v>0.2</v>
      </c>
      <c r="W73" s="258" t="s">
        <v>362</v>
      </c>
      <c r="X73" s="258" t="s">
        <v>362</v>
      </c>
      <c r="Y73" s="258" t="s">
        <v>362</v>
      </c>
      <c r="Z73" s="258" t="s">
        <v>362</v>
      </c>
      <c r="AA73" s="258" t="s">
        <v>362</v>
      </c>
      <c r="AB73" s="258" t="s">
        <v>362</v>
      </c>
      <c r="AC73" s="258" t="s">
        <v>53</v>
      </c>
      <c r="AD73" s="259">
        <v>1</v>
      </c>
      <c r="AE73" s="67" t="s">
        <v>429</v>
      </c>
      <c r="AF73" s="255" t="s">
        <v>706</v>
      </c>
      <c r="AG73" s="258" t="s">
        <v>144</v>
      </c>
      <c r="AH73" s="270">
        <v>3.5279999999999992E-2</v>
      </c>
      <c r="AI73" s="258" t="s">
        <v>53</v>
      </c>
      <c r="AJ73" s="270">
        <v>1</v>
      </c>
      <c r="AK73" s="67" t="s">
        <v>429</v>
      </c>
      <c r="AL73" s="255" t="s">
        <v>706</v>
      </c>
      <c r="AM73" s="254" t="s">
        <v>386</v>
      </c>
      <c r="AN73" s="260" t="s">
        <v>1545</v>
      </c>
      <c r="AO73" s="260" t="s">
        <v>707</v>
      </c>
      <c r="AP73" s="275" t="s">
        <v>1546</v>
      </c>
      <c r="AQ73" s="273" t="s">
        <v>362</v>
      </c>
      <c r="AR73" s="260" t="s">
        <v>1547</v>
      </c>
      <c r="AS73" s="260" t="s">
        <v>1548</v>
      </c>
      <c r="AT73" s="255" t="s">
        <v>714</v>
      </c>
      <c r="AU73" s="255" t="s">
        <v>715</v>
      </c>
      <c r="AV73" s="255" t="s">
        <v>716</v>
      </c>
      <c r="AW73" s="183">
        <v>45653</v>
      </c>
      <c r="AX73" s="184" t="s">
        <v>430</v>
      </c>
      <c r="AY73" s="185" t="s">
        <v>1549</v>
      </c>
      <c r="AZ73" s="186"/>
      <c r="BA73" s="187"/>
      <c r="BB73" s="188"/>
      <c r="BC73" s="186"/>
      <c r="BD73" s="184"/>
      <c r="BE73" s="185"/>
      <c r="BF73" s="186"/>
      <c r="BG73" s="187"/>
      <c r="BH73" s="188"/>
      <c r="BI73" s="186"/>
      <c r="BJ73" s="184"/>
      <c r="BK73" s="185"/>
      <c r="BL73" s="186"/>
      <c r="BM73" s="187"/>
      <c r="BN73" s="188"/>
      <c r="BO73" s="186"/>
      <c r="BP73" s="184"/>
      <c r="BQ73" s="185"/>
      <c r="BR73" s="186"/>
      <c r="BS73" s="187"/>
      <c r="BT73" s="188"/>
      <c r="BU73" s="186"/>
      <c r="BV73" s="184"/>
      <c r="BW73" s="185"/>
      <c r="BX73" s="186"/>
      <c r="BY73" s="187"/>
      <c r="BZ73" s="188"/>
      <c r="CA73" s="186"/>
      <c r="CB73" s="184"/>
      <c r="CC73" s="185"/>
      <c r="CD73" s="186"/>
      <c r="CE73" s="187"/>
      <c r="CF73" s="189"/>
      <c r="CG73" s="2">
        <f t="shared" si="56"/>
        <v>33</v>
      </c>
      <c r="CH73" s="52" t="s">
        <v>693</v>
      </c>
      <c r="CI73" s="52" t="s">
        <v>694</v>
      </c>
      <c r="CJ73" s="52" t="s">
        <v>695</v>
      </c>
      <c r="CK73" s="52" t="s">
        <v>376</v>
      </c>
      <c r="CL73" s="52" t="s">
        <v>377</v>
      </c>
      <c r="CM73" s="52" t="s">
        <v>377</v>
      </c>
      <c r="CN73" s="52" t="s">
        <v>378</v>
      </c>
      <c r="CO73" s="52" t="s">
        <v>377</v>
      </c>
      <c r="CP73" s="52" t="s">
        <v>380</v>
      </c>
      <c r="CQ73" s="52" t="s">
        <v>489</v>
      </c>
      <c r="CR73" s="52" t="s">
        <v>380</v>
      </c>
      <c r="CS73" s="52" t="s">
        <v>387</v>
      </c>
      <c r="CT73" s="52" t="s">
        <v>380</v>
      </c>
      <c r="CU73" s="52" t="s">
        <v>380</v>
      </c>
      <c r="CV73" s="52" t="s">
        <v>380</v>
      </c>
      <c r="CW73" s="52" t="s">
        <v>380</v>
      </c>
      <c r="CX73" s="52" t="s">
        <v>711</v>
      </c>
      <c r="CY73" s="52" t="s">
        <v>380</v>
      </c>
      <c r="CZ73" s="52" t="s">
        <v>380</v>
      </c>
      <c r="DA73" s="52" t="s">
        <v>380</v>
      </c>
      <c r="DB73" s="52" t="s">
        <v>380</v>
      </c>
      <c r="DC73" s="52" t="s">
        <v>380</v>
      </c>
      <c r="DD73" s="52" t="s">
        <v>380</v>
      </c>
      <c r="DF73" s="174" t="str">
        <f t="shared" si="57"/>
        <v>Corrupción</v>
      </c>
      <c r="DG73" s="330" t="str">
        <f t="shared" si="58"/>
        <v xml:space="preserve">Posibilidad de afectación reputacional por  hallazgos y sanciones impuestas por órganos de control, debido a uso indebido de información privilegiada para el inadecuado registro de los hechos económicos, con el fin de obtener beneficios propios o de terceros  </v>
      </c>
      <c r="DH73" s="330"/>
      <c r="DI73" s="330"/>
      <c r="DJ73" s="330"/>
      <c r="DK73" s="330"/>
      <c r="DL73" s="330"/>
      <c r="DM73" s="330"/>
      <c r="DN73" s="174" t="str">
        <f t="shared" si="59"/>
        <v>Extremo</v>
      </c>
      <c r="DO73" s="174" t="str">
        <f t="shared" si="55"/>
        <v>Extremo</v>
      </c>
      <c r="DQ73" s="170" t="e">
        <f>SUM(LEN(#REF!)-LEN(SUBSTITUTE(#REF!,"- Preventivo","")))/LEN("- Preventivo")</f>
        <v>#REF!</v>
      </c>
      <c r="DR73" s="170" t="e">
        <f t="shared" si="60"/>
        <v>#REF!</v>
      </c>
      <c r="DS73" s="170" t="e">
        <f>SUM(LEN(#REF!)-LEN(SUBSTITUTE(#REF!,"- Detectivo","")))/LEN("- Detectivo")</f>
        <v>#REF!</v>
      </c>
      <c r="DT73" s="170" t="e">
        <f t="shared" si="61"/>
        <v>#REF!</v>
      </c>
      <c r="DU73" s="170" t="e">
        <f>SUM(LEN(#REF!)-LEN(SUBSTITUTE(#REF!,"- Correctivo","")))/LEN("- Correctivo")</f>
        <v>#REF!</v>
      </c>
      <c r="DV73" s="170" t="e">
        <f t="shared" si="62"/>
        <v>#REF!</v>
      </c>
      <c r="DW73" s="170" t="e">
        <f t="shared" si="19"/>
        <v>#REF!</v>
      </c>
      <c r="DX73" s="170" t="e">
        <f t="shared" si="63"/>
        <v>#REF!</v>
      </c>
      <c r="DY73" s="170" t="e">
        <f>SUM(LEN(#REF!)-LEN(SUBSTITUTE(#REF!,"- Documentado","")))/LEN("- Documentado")</f>
        <v>#REF!</v>
      </c>
      <c r="DZ73" s="170" t="e">
        <f>SUM(LEN(#REF!)-LEN(SUBSTITUTE(#REF!,"- Documentado","")))/LEN("- Documentado")</f>
        <v>#REF!</v>
      </c>
      <c r="EA73" s="170" t="e">
        <f t="shared" si="64"/>
        <v>#REF!</v>
      </c>
      <c r="EB73" s="170" t="e">
        <f>SUM(LEN(#REF!)-LEN(SUBSTITUTE(#REF!,"- Continua","")))/LEN("- Continua")</f>
        <v>#REF!</v>
      </c>
      <c r="EC73" s="170" t="e">
        <f>SUM(LEN(#REF!)-LEN(SUBSTITUTE(#REF!,"- Continua","")))/LEN("- Continua")</f>
        <v>#REF!</v>
      </c>
      <c r="ED73" s="170" t="e">
        <f t="shared" si="65"/>
        <v>#REF!</v>
      </c>
      <c r="EE73" s="170" t="e">
        <f>SUM(LEN(#REF!)-LEN(SUBSTITUTE(#REF!,"- Con registro","")))/LEN("- Con registro")</f>
        <v>#REF!</v>
      </c>
      <c r="EF73" s="170" t="e">
        <f>SUM(LEN(#REF!)-LEN(SUBSTITUTE(#REF!,"- Con registro","")))/LEN("- Con registro")</f>
        <v>#REF!</v>
      </c>
      <c r="EG73" s="170" t="e">
        <f t="shared" si="66"/>
        <v>#REF!</v>
      </c>
      <c r="EH73" s="173" t="e">
        <f t="shared" si="20"/>
        <v>#REF!</v>
      </c>
      <c r="EI73" s="173" t="e">
        <f t="shared" si="21"/>
        <v>#REF!</v>
      </c>
      <c r="EJ73" s="204" t="e">
        <f t="shared" si="22"/>
        <v>#REF!</v>
      </c>
      <c r="EK73" s="332" t="e">
        <f t="shared" si="23"/>
        <v>#REF!</v>
      </c>
      <c r="EL73" s="332"/>
      <c r="EM73" s="332"/>
      <c r="EN73" s="332"/>
      <c r="EO73" s="332"/>
      <c r="EP73" s="332"/>
      <c r="EQ73" s="332"/>
      <c r="ER73" s="332"/>
      <c r="ES73" s="332"/>
      <c r="ET73" s="332"/>
      <c r="EV73" s="198">
        <f t="shared" si="24"/>
        <v>45653</v>
      </c>
      <c r="EW73" s="199" t="str">
        <f t="shared" si="25"/>
        <v>31 de enero de 2025</v>
      </c>
      <c r="EX73" s="170" t="str">
        <f t="shared" si="26"/>
        <v>Riesgos</v>
      </c>
      <c r="EY73" s="170" t="str">
        <f t="shared" si="67"/>
        <v xml:space="preserve">ID_-: Posibilidad de afectación reputacional por  hallazgos y sanciones impuestas por órganos de control, debido a uso indebido de información privilegiada para el inadecuado registro de los hechos económicos, con el fin de obtener beneficios propios o de terceros  </v>
      </c>
      <c r="EZ73" s="170" t="str">
        <f t="shared" si="68"/>
        <v>Ajuste en Identificación del riesgo
Tratamiento del riesgo en el Mapa de riesgos de Gestión Financiera</v>
      </c>
      <c r="FA73" s="170" t="str">
        <f t="shared" si="69"/>
        <v>Solicitud de cambio realizada y aprobada por la Subdirección Financiera a través del Aplicativo DARUMA</v>
      </c>
    </row>
    <row r="74" spans="1:157" ht="399.95" customHeight="1" x14ac:dyDescent="0.2">
      <c r="A74" s="254" t="s">
        <v>717</v>
      </c>
      <c r="B74" s="255" t="s">
        <v>718</v>
      </c>
      <c r="C74" s="255" t="s">
        <v>719</v>
      </c>
      <c r="D74" s="254" t="s">
        <v>235</v>
      </c>
      <c r="E74" s="256" t="s">
        <v>495</v>
      </c>
      <c r="F74" s="255" t="s">
        <v>720</v>
      </c>
      <c r="G74" s="256" t="s">
        <v>362</v>
      </c>
      <c r="H74" s="256" t="s">
        <v>362</v>
      </c>
      <c r="I74" s="251" t="s">
        <v>721</v>
      </c>
      <c r="J74" s="254" t="s">
        <v>36</v>
      </c>
      <c r="K74" s="256" t="s">
        <v>363</v>
      </c>
      <c r="L74" s="255" t="s">
        <v>1097</v>
      </c>
      <c r="M74" s="257" t="s">
        <v>1098</v>
      </c>
      <c r="N74" s="255" t="s">
        <v>1099</v>
      </c>
      <c r="O74" s="255" t="s">
        <v>1100</v>
      </c>
      <c r="P74" s="255" t="s">
        <v>919</v>
      </c>
      <c r="Q74" s="255" t="s">
        <v>365</v>
      </c>
      <c r="R74" s="255" t="s">
        <v>366</v>
      </c>
      <c r="S74" s="255" t="s">
        <v>367</v>
      </c>
      <c r="T74" s="255" t="s">
        <v>368</v>
      </c>
      <c r="U74" s="258" t="s">
        <v>123</v>
      </c>
      <c r="V74" s="259">
        <v>0.4</v>
      </c>
      <c r="W74" s="258" t="s">
        <v>124</v>
      </c>
      <c r="X74" s="258" t="s">
        <v>124</v>
      </c>
      <c r="Y74" s="258" t="s">
        <v>124</v>
      </c>
      <c r="Z74" s="258" t="s">
        <v>145</v>
      </c>
      <c r="AA74" s="258" t="s">
        <v>145</v>
      </c>
      <c r="AB74" s="258" t="s">
        <v>145</v>
      </c>
      <c r="AC74" s="258" t="s">
        <v>124</v>
      </c>
      <c r="AD74" s="259">
        <v>0.4</v>
      </c>
      <c r="AE74" s="67" t="s">
        <v>86</v>
      </c>
      <c r="AF74" s="255" t="s">
        <v>722</v>
      </c>
      <c r="AG74" s="258" t="s">
        <v>144</v>
      </c>
      <c r="AH74" s="270">
        <v>0.1008</v>
      </c>
      <c r="AI74" s="258" t="s">
        <v>124</v>
      </c>
      <c r="AJ74" s="270">
        <v>0.30000000000000004</v>
      </c>
      <c r="AK74" s="67" t="s">
        <v>369</v>
      </c>
      <c r="AL74" s="255" t="s">
        <v>370</v>
      </c>
      <c r="AM74" s="254" t="s">
        <v>371</v>
      </c>
      <c r="AN74" s="255" t="s">
        <v>372</v>
      </c>
      <c r="AO74" s="255" t="s">
        <v>372</v>
      </c>
      <c r="AP74" s="255" t="s">
        <v>372</v>
      </c>
      <c r="AQ74" s="255" t="s">
        <v>362</v>
      </c>
      <c r="AR74" s="255" t="s">
        <v>372</v>
      </c>
      <c r="AS74" s="255" t="s">
        <v>372</v>
      </c>
      <c r="AT74" s="255" t="s">
        <v>723</v>
      </c>
      <c r="AU74" s="255" t="s">
        <v>1101</v>
      </c>
      <c r="AV74" s="255" t="s">
        <v>724</v>
      </c>
      <c r="AW74" s="183">
        <v>45645</v>
      </c>
      <c r="AX74" s="184" t="s">
        <v>447</v>
      </c>
      <c r="AY74" s="185" t="s">
        <v>1102</v>
      </c>
      <c r="AZ74" s="186"/>
      <c r="BA74" s="187"/>
      <c r="BB74" s="188"/>
      <c r="BC74" s="186"/>
      <c r="BD74" s="184"/>
      <c r="BE74" s="185"/>
      <c r="BF74" s="186"/>
      <c r="BG74" s="187"/>
      <c r="BH74" s="188"/>
      <c r="BI74" s="186"/>
      <c r="BJ74" s="184"/>
      <c r="BK74" s="185"/>
      <c r="BL74" s="186"/>
      <c r="BM74" s="187"/>
      <c r="BN74" s="188"/>
      <c r="BO74" s="186"/>
      <c r="BP74" s="184"/>
      <c r="BQ74" s="185"/>
      <c r="BR74" s="186"/>
      <c r="BS74" s="187"/>
      <c r="BT74" s="188"/>
      <c r="BU74" s="186"/>
      <c r="BV74" s="184"/>
      <c r="BW74" s="185"/>
      <c r="BX74" s="186"/>
      <c r="BY74" s="187"/>
      <c r="BZ74" s="188"/>
      <c r="CA74" s="186"/>
      <c r="CB74" s="184"/>
      <c r="CC74" s="185"/>
      <c r="CD74" s="186"/>
      <c r="CE74" s="187"/>
      <c r="CF74" s="189"/>
      <c r="CG74" s="2">
        <f t="shared" si="56"/>
        <v>33</v>
      </c>
      <c r="CH74" s="52" t="s">
        <v>726</v>
      </c>
      <c r="CI74" s="52" t="s">
        <v>727</v>
      </c>
      <c r="CJ74" s="52" t="s">
        <v>728</v>
      </c>
      <c r="CK74" s="52" t="s">
        <v>380</v>
      </c>
      <c r="CL74" s="52" t="s">
        <v>377</v>
      </c>
      <c r="CM74" s="52" t="s">
        <v>377</v>
      </c>
      <c r="CN74" s="52" t="s">
        <v>378</v>
      </c>
      <c r="CO74" s="52" t="s">
        <v>377</v>
      </c>
      <c r="CP74" s="52" t="s">
        <v>380</v>
      </c>
      <c r="CQ74" s="52"/>
      <c r="CR74" s="52" t="s">
        <v>380</v>
      </c>
      <c r="CS74" s="52" t="s">
        <v>380</v>
      </c>
      <c r="CT74" s="52" t="s">
        <v>380</v>
      </c>
      <c r="CU74" s="52" t="s">
        <v>380</v>
      </c>
      <c r="CV74" s="52" t="s">
        <v>380</v>
      </c>
      <c r="CW74" s="52" t="s">
        <v>380</v>
      </c>
      <c r="CX74" s="52" t="s">
        <v>729</v>
      </c>
      <c r="CY74" s="52" t="s">
        <v>380</v>
      </c>
      <c r="CZ74" s="52" t="s">
        <v>380</v>
      </c>
      <c r="DA74" s="52" t="s">
        <v>380</v>
      </c>
      <c r="DB74" s="52" t="s">
        <v>380</v>
      </c>
      <c r="DC74" s="52" t="s">
        <v>380</v>
      </c>
      <c r="DD74" s="52" t="s">
        <v>380</v>
      </c>
      <c r="DF74" s="174" t="str">
        <f t="shared" si="57"/>
        <v>Gestión de procesos</v>
      </c>
      <c r="DG74" s="330" t="str">
        <f t="shared" si="58"/>
        <v>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v>
      </c>
      <c r="DH74" s="330"/>
      <c r="DI74" s="330"/>
      <c r="DJ74" s="330"/>
      <c r="DK74" s="330"/>
      <c r="DL74" s="330"/>
      <c r="DM74" s="330"/>
      <c r="DN74" s="174" t="str">
        <f t="shared" si="59"/>
        <v>Moderado</v>
      </c>
      <c r="DO74" s="174" t="str">
        <f t="shared" si="55"/>
        <v>Bajo</v>
      </c>
      <c r="DQ74" s="170" t="e">
        <f>SUM(LEN(#REF!)-LEN(SUBSTITUTE(#REF!,"- Preventivo","")))/LEN("- Preventivo")</f>
        <v>#REF!</v>
      </c>
      <c r="DR74" s="170" t="e">
        <f t="shared" si="60"/>
        <v>#REF!</v>
      </c>
      <c r="DS74" s="170" t="e">
        <f>SUM(LEN(#REF!)-LEN(SUBSTITUTE(#REF!,"- Detectivo","")))/LEN("- Detectivo")</f>
        <v>#REF!</v>
      </c>
      <c r="DT74" s="170" t="e">
        <f t="shared" si="61"/>
        <v>#REF!</v>
      </c>
      <c r="DU74" s="170" t="e">
        <f>SUM(LEN(#REF!)-LEN(SUBSTITUTE(#REF!,"- Correctivo","")))/LEN("- Correctivo")</f>
        <v>#REF!</v>
      </c>
      <c r="DV74" s="170" t="e">
        <f t="shared" si="62"/>
        <v>#REF!</v>
      </c>
      <c r="DW74" s="170" t="e">
        <f t="shared" si="19"/>
        <v>#REF!</v>
      </c>
      <c r="DX74" s="170" t="e">
        <f t="shared" si="63"/>
        <v>#REF!</v>
      </c>
      <c r="DY74" s="170" t="e">
        <f>SUM(LEN(#REF!)-LEN(SUBSTITUTE(#REF!,"- Documentado","")))/LEN("- Documentado")</f>
        <v>#REF!</v>
      </c>
      <c r="DZ74" s="170" t="e">
        <f>SUM(LEN(#REF!)-LEN(SUBSTITUTE(#REF!,"- Documentado","")))/LEN("- Documentado")</f>
        <v>#REF!</v>
      </c>
      <c r="EA74" s="170" t="e">
        <f t="shared" si="64"/>
        <v>#REF!</v>
      </c>
      <c r="EB74" s="170" t="e">
        <f>SUM(LEN(#REF!)-LEN(SUBSTITUTE(#REF!,"- Continua","")))/LEN("- Continua")</f>
        <v>#REF!</v>
      </c>
      <c r="EC74" s="170" t="e">
        <f>SUM(LEN(#REF!)-LEN(SUBSTITUTE(#REF!,"- Continua","")))/LEN("- Continua")</f>
        <v>#REF!</v>
      </c>
      <c r="ED74" s="170" t="e">
        <f t="shared" si="65"/>
        <v>#REF!</v>
      </c>
      <c r="EE74" s="170" t="e">
        <f>SUM(LEN(#REF!)-LEN(SUBSTITUTE(#REF!,"- Con registro","")))/LEN("- Con registro")</f>
        <v>#REF!</v>
      </c>
      <c r="EF74" s="170" t="e">
        <f>SUM(LEN(#REF!)-LEN(SUBSTITUTE(#REF!,"- Con registro","")))/LEN("- Con registro")</f>
        <v>#REF!</v>
      </c>
      <c r="EG74" s="170" t="e">
        <f t="shared" si="66"/>
        <v>#REF!</v>
      </c>
      <c r="EH74" s="173" t="e">
        <f t="shared" si="20"/>
        <v>#REF!</v>
      </c>
      <c r="EI74" s="173" t="e">
        <f t="shared" si="21"/>
        <v>#REF!</v>
      </c>
      <c r="EJ74" s="204" t="e">
        <f t="shared" si="22"/>
        <v>#REF!</v>
      </c>
      <c r="EK74" s="332" t="e">
        <f t="shared" si="23"/>
        <v>#REF!</v>
      </c>
      <c r="EL74" s="332"/>
      <c r="EM74" s="332"/>
      <c r="EN74" s="332"/>
      <c r="EO74" s="332"/>
      <c r="EP74" s="332"/>
      <c r="EQ74" s="332"/>
      <c r="ER74" s="332"/>
      <c r="ES74" s="332"/>
      <c r="ET74" s="332"/>
      <c r="EV74" s="198">
        <f t="shared" si="24"/>
        <v>45645</v>
      </c>
      <c r="EW74" s="199" t="str">
        <f t="shared" si="25"/>
        <v>31 de enero de 2025</v>
      </c>
      <c r="EX74" s="170" t="str">
        <f t="shared" si="26"/>
        <v>Riesgos</v>
      </c>
      <c r="EY74" s="170" t="str">
        <f t="shared" si="67"/>
        <v>ID_-: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v>
      </c>
      <c r="EZ74" s="170" t="str">
        <f t="shared" si="68"/>
        <v>Ajuste en Identificación del riesgo
 en el Mapa de riesgos de Gestión Jurídica</v>
      </c>
      <c r="FA74" s="170" t="str">
        <f t="shared" si="69"/>
        <v>Solicitud de cambio realizada y aprobada por la 
Oficina Jurídica a través del Aplicativo DARUMA</v>
      </c>
    </row>
    <row r="75" spans="1:157" ht="399.95" customHeight="1" x14ac:dyDescent="0.2">
      <c r="A75" s="254" t="s">
        <v>717</v>
      </c>
      <c r="B75" s="255" t="s">
        <v>718</v>
      </c>
      <c r="C75" s="255" t="s">
        <v>719</v>
      </c>
      <c r="D75" s="254" t="s">
        <v>235</v>
      </c>
      <c r="E75" s="256" t="s">
        <v>495</v>
      </c>
      <c r="F75" s="255" t="s">
        <v>730</v>
      </c>
      <c r="G75" s="256" t="s">
        <v>362</v>
      </c>
      <c r="H75" s="256" t="s">
        <v>362</v>
      </c>
      <c r="I75" s="251" t="s">
        <v>731</v>
      </c>
      <c r="J75" s="254" t="s">
        <v>36</v>
      </c>
      <c r="K75" s="256" t="s">
        <v>363</v>
      </c>
      <c r="L75" s="255" t="s">
        <v>236</v>
      </c>
      <c r="M75" s="257" t="s">
        <v>1103</v>
      </c>
      <c r="N75" s="255" t="s">
        <v>1104</v>
      </c>
      <c r="O75" s="255" t="s">
        <v>1105</v>
      </c>
      <c r="P75" s="255" t="s">
        <v>919</v>
      </c>
      <c r="Q75" s="255" t="s">
        <v>365</v>
      </c>
      <c r="R75" s="255" t="s">
        <v>366</v>
      </c>
      <c r="S75" s="255" t="s">
        <v>367</v>
      </c>
      <c r="T75" s="255" t="s">
        <v>368</v>
      </c>
      <c r="U75" s="258" t="s">
        <v>78</v>
      </c>
      <c r="V75" s="259">
        <v>0.8</v>
      </c>
      <c r="W75" s="258" t="s">
        <v>145</v>
      </c>
      <c r="X75" s="258" t="s">
        <v>124</v>
      </c>
      <c r="Y75" s="258" t="s">
        <v>145</v>
      </c>
      <c r="Z75" s="258" t="s">
        <v>145</v>
      </c>
      <c r="AA75" s="258" t="s">
        <v>145</v>
      </c>
      <c r="AB75" s="258" t="s">
        <v>124</v>
      </c>
      <c r="AC75" s="258" t="s">
        <v>124</v>
      </c>
      <c r="AD75" s="259">
        <v>0.4</v>
      </c>
      <c r="AE75" s="67" t="s">
        <v>86</v>
      </c>
      <c r="AF75" s="255" t="s">
        <v>1106</v>
      </c>
      <c r="AG75" s="258" t="s">
        <v>102</v>
      </c>
      <c r="AH75" s="270">
        <v>0.48</v>
      </c>
      <c r="AI75" s="258" t="s">
        <v>124</v>
      </c>
      <c r="AJ75" s="270">
        <v>0.30000000000000004</v>
      </c>
      <c r="AK75" s="67" t="s">
        <v>86</v>
      </c>
      <c r="AL75" s="255" t="s">
        <v>1107</v>
      </c>
      <c r="AM75" s="254" t="s">
        <v>386</v>
      </c>
      <c r="AN75" s="255" t="s">
        <v>1108</v>
      </c>
      <c r="AO75" s="255" t="s">
        <v>1109</v>
      </c>
      <c r="AP75" s="255" t="s">
        <v>1110</v>
      </c>
      <c r="AQ75" s="255" t="s">
        <v>362</v>
      </c>
      <c r="AR75" s="255" t="s">
        <v>1111</v>
      </c>
      <c r="AS75" s="255" t="s">
        <v>1112</v>
      </c>
      <c r="AT75" s="255" t="s">
        <v>1113</v>
      </c>
      <c r="AU75" s="255" t="s">
        <v>733</v>
      </c>
      <c r="AV75" s="255" t="s">
        <v>734</v>
      </c>
      <c r="AW75" s="183">
        <v>45645</v>
      </c>
      <c r="AX75" s="184" t="s">
        <v>482</v>
      </c>
      <c r="AY75" s="185" t="s">
        <v>1114</v>
      </c>
      <c r="AZ75" s="186"/>
      <c r="BA75" s="187"/>
      <c r="BB75" s="188"/>
      <c r="BC75" s="186"/>
      <c r="BD75" s="184"/>
      <c r="BE75" s="185"/>
      <c r="BF75" s="186"/>
      <c r="BG75" s="187"/>
      <c r="BH75" s="188"/>
      <c r="BI75" s="186"/>
      <c r="BJ75" s="184"/>
      <c r="BK75" s="185"/>
      <c r="BL75" s="186"/>
      <c r="BM75" s="187"/>
      <c r="BN75" s="188"/>
      <c r="BO75" s="186"/>
      <c r="BP75" s="184"/>
      <c r="BQ75" s="185"/>
      <c r="BR75" s="186"/>
      <c r="BS75" s="187"/>
      <c r="BT75" s="188"/>
      <c r="BU75" s="186"/>
      <c r="BV75" s="184"/>
      <c r="BW75" s="185"/>
      <c r="BX75" s="186"/>
      <c r="BY75" s="184"/>
      <c r="BZ75" s="188"/>
      <c r="CA75" s="186"/>
      <c r="CB75" s="184"/>
      <c r="CC75" s="185"/>
      <c r="CD75" s="186"/>
      <c r="CE75" s="187"/>
      <c r="CF75" s="189"/>
      <c r="CG75" s="2">
        <f t="shared" si="56"/>
        <v>33</v>
      </c>
      <c r="CH75" s="52" t="s">
        <v>726</v>
      </c>
      <c r="CI75" s="52" t="s">
        <v>727</v>
      </c>
      <c r="CJ75" s="52" t="s">
        <v>728</v>
      </c>
      <c r="CK75" s="52" t="s">
        <v>380</v>
      </c>
      <c r="CL75" s="52" t="s">
        <v>377</v>
      </c>
      <c r="CM75" s="52" t="s">
        <v>377</v>
      </c>
      <c r="CN75" s="52" t="s">
        <v>378</v>
      </c>
      <c r="CO75" s="52" t="s">
        <v>377</v>
      </c>
      <c r="CP75" s="52" t="s">
        <v>380</v>
      </c>
      <c r="CQ75" s="52"/>
      <c r="CR75" s="52" t="s">
        <v>380</v>
      </c>
      <c r="CS75" s="52" t="s">
        <v>380</v>
      </c>
      <c r="CT75" s="52" t="s">
        <v>380</v>
      </c>
      <c r="CU75" s="52" t="s">
        <v>380</v>
      </c>
      <c r="CV75" s="52" t="s">
        <v>380</v>
      </c>
      <c r="CW75" s="52" t="s">
        <v>380</v>
      </c>
      <c r="CX75" s="52" t="s">
        <v>735</v>
      </c>
      <c r="CY75" s="52" t="s">
        <v>380</v>
      </c>
      <c r="CZ75" s="52" t="s">
        <v>380</v>
      </c>
      <c r="DA75" s="52" t="s">
        <v>380</v>
      </c>
      <c r="DB75" s="52" t="s">
        <v>380</v>
      </c>
      <c r="DC75" s="52" t="s">
        <v>380</v>
      </c>
      <c r="DD75" s="52" t="s">
        <v>380</v>
      </c>
      <c r="DF75" s="174" t="str">
        <f t="shared" si="57"/>
        <v>Gestión de procesos</v>
      </c>
      <c r="DG75" s="330" t="str">
        <f t="shared" si="58"/>
        <v>Posibilidad de afectación reputacional por interposición de demandas y emisión de decisiones contrarias a los intereses de la Secretaría General, debido a errores (fallas o deficiencias) en la emisión de actos administrativos de carácter general</v>
      </c>
      <c r="DH75" s="330"/>
      <c r="DI75" s="330"/>
      <c r="DJ75" s="330"/>
      <c r="DK75" s="330"/>
      <c r="DL75" s="330"/>
      <c r="DM75" s="330"/>
      <c r="DN75" s="174" t="str">
        <f t="shared" si="59"/>
        <v>Moderado</v>
      </c>
      <c r="DO75" s="174" t="str">
        <f t="shared" si="55"/>
        <v>Moderado</v>
      </c>
      <c r="DQ75" s="170" t="e">
        <f>SUM(LEN(#REF!)-LEN(SUBSTITUTE(#REF!,"- Preventivo","")))/LEN("- Preventivo")</f>
        <v>#REF!</v>
      </c>
      <c r="DR75" s="170" t="e">
        <f t="shared" si="60"/>
        <v>#REF!</v>
      </c>
      <c r="DS75" s="170" t="e">
        <f>SUM(LEN(#REF!)-LEN(SUBSTITUTE(#REF!,"- Detectivo","")))/LEN("- Detectivo")</f>
        <v>#REF!</v>
      </c>
      <c r="DT75" s="170" t="e">
        <f t="shared" si="61"/>
        <v>#REF!</v>
      </c>
      <c r="DU75" s="170" t="e">
        <f>SUM(LEN(#REF!)-LEN(SUBSTITUTE(#REF!,"- Correctivo","")))/LEN("- Correctivo")</f>
        <v>#REF!</v>
      </c>
      <c r="DV75" s="170" t="e">
        <f t="shared" si="62"/>
        <v>#REF!</v>
      </c>
      <c r="DW75" s="170" t="e">
        <f t="shared" si="19"/>
        <v>#REF!</v>
      </c>
      <c r="DX75" s="170" t="e">
        <f t="shared" si="63"/>
        <v>#REF!</v>
      </c>
      <c r="DY75" s="170" t="e">
        <f>SUM(LEN(#REF!)-LEN(SUBSTITUTE(#REF!,"- Documentado","")))/LEN("- Documentado")</f>
        <v>#REF!</v>
      </c>
      <c r="DZ75" s="170" t="e">
        <f>SUM(LEN(#REF!)-LEN(SUBSTITUTE(#REF!,"- Documentado","")))/LEN("- Documentado")</f>
        <v>#REF!</v>
      </c>
      <c r="EA75" s="170" t="e">
        <f t="shared" si="64"/>
        <v>#REF!</v>
      </c>
      <c r="EB75" s="170" t="e">
        <f>SUM(LEN(#REF!)-LEN(SUBSTITUTE(#REF!,"- Continua","")))/LEN("- Continua")</f>
        <v>#REF!</v>
      </c>
      <c r="EC75" s="170" t="e">
        <f>SUM(LEN(#REF!)-LEN(SUBSTITUTE(#REF!,"- Continua","")))/LEN("- Continua")</f>
        <v>#REF!</v>
      </c>
      <c r="ED75" s="170" t="e">
        <f t="shared" si="65"/>
        <v>#REF!</v>
      </c>
      <c r="EE75" s="170" t="e">
        <f>SUM(LEN(#REF!)-LEN(SUBSTITUTE(#REF!,"- Con registro","")))/LEN("- Con registro")</f>
        <v>#REF!</v>
      </c>
      <c r="EF75" s="170" t="e">
        <f>SUM(LEN(#REF!)-LEN(SUBSTITUTE(#REF!,"- Con registro","")))/LEN("- Con registro")</f>
        <v>#REF!</v>
      </c>
      <c r="EG75" s="170" t="e">
        <f t="shared" si="66"/>
        <v>#REF!</v>
      </c>
      <c r="EH75" s="173" t="e">
        <f t="shared" si="20"/>
        <v>#REF!</v>
      </c>
      <c r="EI75" s="173" t="e">
        <f t="shared" si="21"/>
        <v>#REF!</v>
      </c>
      <c r="EJ75" s="204" t="e">
        <f t="shared" si="22"/>
        <v>#REF!</v>
      </c>
      <c r="EK75" s="332" t="e">
        <f t="shared" si="23"/>
        <v>#REF!</v>
      </c>
      <c r="EL75" s="332"/>
      <c r="EM75" s="332"/>
      <c r="EN75" s="332"/>
      <c r="EO75" s="332"/>
      <c r="EP75" s="332"/>
      <c r="EQ75" s="332"/>
      <c r="ER75" s="332"/>
      <c r="ES75" s="332"/>
      <c r="ET75" s="332"/>
      <c r="EV75" s="198">
        <f t="shared" si="24"/>
        <v>45645</v>
      </c>
      <c r="EW75" s="199" t="str">
        <f t="shared" si="25"/>
        <v>31 de enero de 2025</v>
      </c>
      <c r="EX75" s="170" t="str">
        <f t="shared" si="26"/>
        <v>Riesgos</v>
      </c>
      <c r="EY75" s="170" t="str">
        <f t="shared" si="67"/>
        <v>ID_-: Posibilidad de afectación reputacional por interposición de demandas y emisión de decisiones contrarias a los intereses de la Secretaría General, debido a errores (fallas o deficiencias) en la emisión de actos administrativos de carácter general</v>
      </c>
      <c r="EZ75" s="170" t="str">
        <f t="shared" si="68"/>
        <v>Ajuste en Identificación del riesgo
Análisis antes de controles
Establecimiento de controles
Evaluación de controles
Tratamiento del riesgo en el Mapa de riesgos de Gestión Jurídica</v>
      </c>
      <c r="FA75" s="170" t="str">
        <f t="shared" si="69"/>
        <v>Solicitud de cambio realizada y aprobada por la Oficina Jurídica a través del Aplicativo DARUMA</v>
      </c>
    </row>
    <row r="76" spans="1:157" ht="399.95" customHeight="1" x14ac:dyDescent="0.2">
      <c r="A76" s="254" t="s">
        <v>717</v>
      </c>
      <c r="B76" s="255" t="s">
        <v>718</v>
      </c>
      <c r="C76" s="255" t="s">
        <v>719</v>
      </c>
      <c r="D76" s="254" t="s">
        <v>235</v>
      </c>
      <c r="E76" s="256" t="s">
        <v>495</v>
      </c>
      <c r="F76" s="255" t="s">
        <v>736</v>
      </c>
      <c r="G76" s="256" t="s">
        <v>362</v>
      </c>
      <c r="H76" s="256" t="s">
        <v>362</v>
      </c>
      <c r="I76" s="251" t="s">
        <v>737</v>
      </c>
      <c r="J76" s="254" t="s">
        <v>36</v>
      </c>
      <c r="K76" s="256" t="s">
        <v>363</v>
      </c>
      <c r="L76" s="255" t="s">
        <v>236</v>
      </c>
      <c r="M76" s="257" t="s">
        <v>1115</v>
      </c>
      <c r="N76" s="255" t="s">
        <v>732</v>
      </c>
      <c r="O76" s="255" t="s">
        <v>1116</v>
      </c>
      <c r="P76" s="255" t="s">
        <v>919</v>
      </c>
      <c r="Q76" s="255" t="s">
        <v>365</v>
      </c>
      <c r="R76" s="255" t="s">
        <v>366</v>
      </c>
      <c r="S76" s="255" t="s">
        <v>367</v>
      </c>
      <c r="T76" s="255" t="s">
        <v>368</v>
      </c>
      <c r="U76" s="258" t="s">
        <v>123</v>
      </c>
      <c r="V76" s="259">
        <v>0.4</v>
      </c>
      <c r="W76" s="258" t="s">
        <v>145</v>
      </c>
      <c r="X76" s="258" t="s">
        <v>124</v>
      </c>
      <c r="Y76" s="258" t="s">
        <v>124</v>
      </c>
      <c r="Z76" s="258" t="s">
        <v>145</v>
      </c>
      <c r="AA76" s="258" t="s">
        <v>124</v>
      </c>
      <c r="AB76" s="258" t="s">
        <v>145</v>
      </c>
      <c r="AC76" s="258" t="s">
        <v>124</v>
      </c>
      <c r="AD76" s="259">
        <v>0.4</v>
      </c>
      <c r="AE76" s="67" t="s">
        <v>86</v>
      </c>
      <c r="AF76" s="255" t="s">
        <v>1117</v>
      </c>
      <c r="AG76" s="258" t="s">
        <v>123</v>
      </c>
      <c r="AH76" s="270">
        <v>0.24</v>
      </c>
      <c r="AI76" s="258" t="s">
        <v>124</v>
      </c>
      <c r="AJ76" s="270">
        <v>0.30000000000000004</v>
      </c>
      <c r="AK76" s="67" t="s">
        <v>86</v>
      </c>
      <c r="AL76" s="255" t="s">
        <v>1118</v>
      </c>
      <c r="AM76" s="254" t="s">
        <v>386</v>
      </c>
      <c r="AN76" s="255" t="s">
        <v>1119</v>
      </c>
      <c r="AO76" s="255" t="s">
        <v>1109</v>
      </c>
      <c r="AP76" s="255" t="s">
        <v>1120</v>
      </c>
      <c r="AQ76" s="255" t="s">
        <v>362</v>
      </c>
      <c r="AR76" s="255" t="s">
        <v>1111</v>
      </c>
      <c r="AS76" s="255" t="s">
        <v>1112</v>
      </c>
      <c r="AT76" s="255" t="s">
        <v>738</v>
      </c>
      <c r="AU76" s="255" t="s">
        <v>1121</v>
      </c>
      <c r="AV76" s="255" t="s">
        <v>739</v>
      </c>
      <c r="AW76" s="183">
        <v>45645</v>
      </c>
      <c r="AX76" s="184" t="s">
        <v>482</v>
      </c>
      <c r="AY76" s="185" t="s">
        <v>1122</v>
      </c>
      <c r="AZ76" s="186"/>
      <c r="BA76" s="187"/>
      <c r="BB76" s="188"/>
      <c r="BC76" s="186"/>
      <c r="BD76" s="184"/>
      <c r="BE76" s="185"/>
      <c r="BF76" s="186"/>
      <c r="BG76" s="187"/>
      <c r="BH76" s="188"/>
      <c r="BI76" s="186"/>
      <c r="BJ76" s="184"/>
      <c r="BK76" s="185"/>
      <c r="BL76" s="186"/>
      <c r="BM76" s="187"/>
      <c r="BN76" s="188"/>
      <c r="BO76" s="186"/>
      <c r="BP76" s="184"/>
      <c r="BQ76" s="185"/>
      <c r="BR76" s="186"/>
      <c r="BS76" s="187"/>
      <c r="BT76" s="188"/>
      <c r="BU76" s="186"/>
      <c r="BV76" s="184"/>
      <c r="BW76" s="185"/>
      <c r="BX76" s="186"/>
      <c r="BY76" s="184"/>
      <c r="BZ76" s="188"/>
      <c r="CA76" s="186"/>
      <c r="CB76" s="184"/>
      <c r="CC76" s="185"/>
      <c r="CD76" s="186"/>
      <c r="CE76" s="187"/>
      <c r="CF76" s="189"/>
      <c r="CG76" s="2">
        <f t="shared" si="56"/>
        <v>33</v>
      </c>
      <c r="CH76" s="52" t="s">
        <v>726</v>
      </c>
      <c r="CI76" s="52" t="s">
        <v>727</v>
      </c>
      <c r="CJ76" s="52" t="s">
        <v>728</v>
      </c>
      <c r="CK76" s="52" t="s">
        <v>380</v>
      </c>
      <c r="CL76" s="52" t="s">
        <v>377</v>
      </c>
      <c r="CM76" s="52" t="s">
        <v>377</v>
      </c>
      <c r="CN76" s="52" t="s">
        <v>378</v>
      </c>
      <c r="CO76" s="52" t="s">
        <v>377</v>
      </c>
      <c r="CP76" s="52" t="s">
        <v>380</v>
      </c>
      <c r="CQ76" s="52"/>
      <c r="CR76" s="52" t="s">
        <v>380</v>
      </c>
      <c r="CS76" s="52" t="s">
        <v>406</v>
      </c>
      <c r="CT76" s="52" t="s">
        <v>380</v>
      </c>
      <c r="CU76" s="52" t="s">
        <v>380</v>
      </c>
      <c r="CV76" s="52" t="s">
        <v>380</v>
      </c>
      <c r="CW76" s="52" t="s">
        <v>380</v>
      </c>
      <c r="CX76" s="52" t="s">
        <v>740</v>
      </c>
      <c r="CY76" s="52" t="s">
        <v>380</v>
      </c>
      <c r="CZ76" s="52" t="s">
        <v>380</v>
      </c>
      <c r="DA76" s="52" t="s">
        <v>380</v>
      </c>
      <c r="DB76" s="52" t="s">
        <v>380</v>
      </c>
      <c r="DC76" s="52" t="s">
        <v>380</v>
      </c>
      <c r="DD76" s="52" t="s">
        <v>380</v>
      </c>
      <c r="DF76" s="174" t="str">
        <f t="shared" si="57"/>
        <v>Gestión de procesos</v>
      </c>
      <c r="DG76" s="330" t="str">
        <f t="shared" si="58"/>
        <v xml:space="preserve">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v>
      </c>
      <c r="DH76" s="330"/>
      <c r="DI76" s="330"/>
      <c r="DJ76" s="330"/>
      <c r="DK76" s="330"/>
      <c r="DL76" s="330"/>
      <c r="DM76" s="330"/>
      <c r="DN76" s="174" t="str">
        <f t="shared" si="59"/>
        <v>Moderado</v>
      </c>
      <c r="DO76" s="174" t="str">
        <f t="shared" si="55"/>
        <v>Moderado</v>
      </c>
      <c r="DQ76" s="170" t="e">
        <f>SUM(LEN(#REF!)-LEN(SUBSTITUTE(#REF!,"- Preventivo","")))/LEN("- Preventivo")</f>
        <v>#REF!</v>
      </c>
      <c r="DR76" s="170" t="e">
        <f t="shared" si="60"/>
        <v>#REF!</v>
      </c>
      <c r="DS76" s="170" t="e">
        <f>SUM(LEN(#REF!)-LEN(SUBSTITUTE(#REF!,"- Detectivo","")))/LEN("- Detectivo")</f>
        <v>#REF!</v>
      </c>
      <c r="DT76" s="170" t="e">
        <f t="shared" si="61"/>
        <v>#REF!</v>
      </c>
      <c r="DU76" s="170" t="e">
        <f>SUM(LEN(#REF!)-LEN(SUBSTITUTE(#REF!,"- Correctivo","")))/LEN("- Correctivo")</f>
        <v>#REF!</v>
      </c>
      <c r="DV76" s="170" t="e">
        <f t="shared" si="62"/>
        <v>#REF!</v>
      </c>
      <c r="DW76" s="170" t="e">
        <f t="shared" si="19"/>
        <v>#REF!</v>
      </c>
      <c r="DX76" s="170" t="e">
        <f t="shared" si="63"/>
        <v>#REF!</v>
      </c>
      <c r="DY76" s="170" t="e">
        <f>SUM(LEN(#REF!)-LEN(SUBSTITUTE(#REF!,"- Documentado","")))/LEN("- Documentado")</f>
        <v>#REF!</v>
      </c>
      <c r="DZ76" s="170" t="e">
        <f>SUM(LEN(#REF!)-LEN(SUBSTITUTE(#REF!,"- Documentado","")))/LEN("- Documentado")</f>
        <v>#REF!</v>
      </c>
      <c r="EA76" s="170" t="e">
        <f t="shared" si="64"/>
        <v>#REF!</v>
      </c>
      <c r="EB76" s="170" t="e">
        <f>SUM(LEN(#REF!)-LEN(SUBSTITUTE(#REF!,"- Continua","")))/LEN("- Continua")</f>
        <v>#REF!</v>
      </c>
      <c r="EC76" s="170" t="e">
        <f>SUM(LEN(#REF!)-LEN(SUBSTITUTE(#REF!,"- Continua","")))/LEN("- Continua")</f>
        <v>#REF!</v>
      </c>
      <c r="ED76" s="170" t="e">
        <f t="shared" si="65"/>
        <v>#REF!</v>
      </c>
      <c r="EE76" s="170" t="e">
        <f>SUM(LEN(#REF!)-LEN(SUBSTITUTE(#REF!,"- Con registro","")))/LEN("- Con registro")</f>
        <v>#REF!</v>
      </c>
      <c r="EF76" s="170" t="e">
        <f>SUM(LEN(#REF!)-LEN(SUBSTITUTE(#REF!,"- Con registro","")))/LEN("- Con registro")</f>
        <v>#REF!</v>
      </c>
      <c r="EG76" s="170" t="e">
        <f t="shared" si="66"/>
        <v>#REF!</v>
      </c>
      <c r="EH76" s="173" t="e">
        <f t="shared" si="20"/>
        <v>#REF!</v>
      </c>
      <c r="EI76" s="173" t="e">
        <f t="shared" si="21"/>
        <v>#REF!</v>
      </c>
      <c r="EJ76" s="204" t="e">
        <f t="shared" si="22"/>
        <v>#REF!</v>
      </c>
      <c r="EK76" s="332" t="e">
        <f t="shared" si="23"/>
        <v>#REF!</v>
      </c>
      <c r="EL76" s="332"/>
      <c r="EM76" s="332"/>
      <c r="EN76" s="332"/>
      <c r="EO76" s="332"/>
      <c r="EP76" s="332"/>
      <c r="EQ76" s="332"/>
      <c r="ER76" s="332"/>
      <c r="ES76" s="332"/>
      <c r="ET76" s="332"/>
      <c r="EV76" s="198">
        <f t="shared" si="24"/>
        <v>45645</v>
      </c>
      <c r="EW76" s="199" t="str">
        <f t="shared" si="25"/>
        <v>31 de enero de 2025</v>
      </c>
      <c r="EX76" s="170" t="str">
        <f t="shared" si="26"/>
        <v>Riesgos</v>
      </c>
      <c r="EY76" s="170" t="str">
        <f t="shared" si="67"/>
        <v xml:space="preserve">ID_-: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v>
      </c>
      <c r="EZ76" s="170" t="str">
        <f t="shared" si="68"/>
        <v>Ajuste en Identificación del riesgo
Análisis antes de controles
Establecimiento de controles
Evaluación de controles
Tratamiento del riesgo en el Mapa de riesgos de Gestión Jurídica</v>
      </c>
      <c r="FA76" s="170" t="str">
        <f t="shared" si="69"/>
        <v>Solicitud de cambio realizada y aprobada por la Oficina Jurídica a través del Aplicativo DARUMA</v>
      </c>
    </row>
    <row r="77" spans="1:157" ht="399.95" customHeight="1" x14ac:dyDescent="0.2">
      <c r="A77" s="254" t="s">
        <v>717</v>
      </c>
      <c r="B77" s="255" t="s">
        <v>718</v>
      </c>
      <c r="C77" s="255" t="s">
        <v>719</v>
      </c>
      <c r="D77" s="254" t="s">
        <v>235</v>
      </c>
      <c r="E77" s="256" t="s">
        <v>495</v>
      </c>
      <c r="F77" s="255" t="s">
        <v>720</v>
      </c>
      <c r="G77" s="256" t="s">
        <v>362</v>
      </c>
      <c r="H77" s="256" t="s">
        <v>362</v>
      </c>
      <c r="I77" s="251" t="s">
        <v>741</v>
      </c>
      <c r="J77" s="254" t="s">
        <v>64</v>
      </c>
      <c r="K77" s="256" t="s">
        <v>363</v>
      </c>
      <c r="L77" s="255" t="s">
        <v>742</v>
      </c>
      <c r="M77" s="257" t="s">
        <v>1123</v>
      </c>
      <c r="N77" s="255" t="s">
        <v>743</v>
      </c>
      <c r="O77" s="255" t="s">
        <v>1124</v>
      </c>
      <c r="P77" s="255" t="s">
        <v>919</v>
      </c>
      <c r="Q77" s="255" t="s">
        <v>365</v>
      </c>
      <c r="R77" s="255" t="s">
        <v>366</v>
      </c>
      <c r="S77" s="255" t="s">
        <v>367</v>
      </c>
      <c r="T77" s="255" t="s">
        <v>368</v>
      </c>
      <c r="U77" s="258" t="s">
        <v>144</v>
      </c>
      <c r="V77" s="259">
        <v>0.2</v>
      </c>
      <c r="W77" s="258" t="s">
        <v>362</v>
      </c>
      <c r="X77" s="258" t="s">
        <v>362</v>
      </c>
      <c r="Y77" s="258" t="s">
        <v>362</v>
      </c>
      <c r="Z77" s="258" t="s">
        <v>362</v>
      </c>
      <c r="AA77" s="258" t="s">
        <v>362</v>
      </c>
      <c r="AB77" s="258" t="s">
        <v>362</v>
      </c>
      <c r="AC77" s="258" t="s">
        <v>79</v>
      </c>
      <c r="AD77" s="259">
        <v>0.8</v>
      </c>
      <c r="AE77" s="67" t="s">
        <v>383</v>
      </c>
      <c r="AF77" s="255" t="s">
        <v>384</v>
      </c>
      <c r="AG77" s="258" t="s">
        <v>144</v>
      </c>
      <c r="AH77" s="270">
        <v>5.04E-2</v>
      </c>
      <c r="AI77" s="258" t="s">
        <v>79</v>
      </c>
      <c r="AJ77" s="270">
        <v>0.8</v>
      </c>
      <c r="AK77" s="67" t="s">
        <v>383</v>
      </c>
      <c r="AL77" s="255" t="s">
        <v>385</v>
      </c>
      <c r="AM77" s="254" t="s">
        <v>386</v>
      </c>
      <c r="AN77" s="260" t="s">
        <v>744</v>
      </c>
      <c r="AO77" s="260" t="s">
        <v>745</v>
      </c>
      <c r="AP77" s="275" t="s">
        <v>1125</v>
      </c>
      <c r="AQ77" s="273" t="s">
        <v>362</v>
      </c>
      <c r="AR77" s="260" t="s">
        <v>965</v>
      </c>
      <c r="AS77" s="260" t="s">
        <v>1126</v>
      </c>
      <c r="AT77" s="255" t="s">
        <v>746</v>
      </c>
      <c r="AU77" s="255" t="s">
        <v>747</v>
      </c>
      <c r="AV77" s="255" t="s">
        <v>748</v>
      </c>
      <c r="AW77" s="183">
        <v>45645</v>
      </c>
      <c r="AX77" s="184" t="s">
        <v>405</v>
      </c>
      <c r="AY77" s="185" t="s">
        <v>1127</v>
      </c>
      <c r="AZ77" s="186"/>
      <c r="BA77" s="187"/>
      <c r="BB77" s="188"/>
      <c r="BC77" s="186"/>
      <c r="BD77" s="184"/>
      <c r="BE77" s="185"/>
      <c r="BF77" s="186"/>
      <c r="BG77" s="187"/>
      <c r="BH77" s="188"/>
      <c r="BI77" s="186"/>
      <c r="BJ77" s="184"/>
      <c r="BK77" s="185"/>
      <c r="BL77" s="186"/>
      <c r="BM77" s="187"/>
      <c r="BN77" s="188"/>
      <c r="BO77" s="186"/>
      <c r="BP77" s="184"/>
      <c r="BQ77" s="185"/>
      <c r="BR77" s="186"/>
      <c r="BS77" s="187"/>
      <c r="BT77" s="188"/>
      <c r="BU77" s="186"/>
      <c r="BV77" s="184"/>
      <c r="BW77" s="185"/>
      <c r="BX77" s="186"/>
      <c r="BY77" s="187"/>
      <c r="BZ77" s="188"/>
      <c r="CA77" s="186"/>
      <c r="CB77" s="184"/>
      <c r="CC77" s="185"/>
      <c r="CD77" s="186"/>
      <c r="CE77" s="184"/>
      <c r="CF77" s="189"/>
      <c r="CG77" s="2">
        <f t="shared" si="56"/>
        <v>33</v>
      </c>
      <c r="CH77" s="52" t="s">
        <v>726</v>
      </c>
      <c r="CI77" s="52" t="s">
        <v>727</v>
      </c>
      <c r="CJ77" s="52" t="s">
        <v>728</v>
      </c>
      <c r="CK77" s="52" t="s">
        <v>380</v>
      </c>
      <c r="CL77" s="52" t="s">
        <v>377</v>
      </c>
      <c r="CM77" s="52" t="s">
        <v>377</v>
      </c>
      <c r="CN77" s="52" t="s">
        <v>378</v>
      </c>
      <c r="CO77" s="52" t="s">
        <v>377</v>
      </c>
      <c r="CP77" s="52" t="s">
        <v>380</v>
      </c>
      <c r="CQ77" s="52"/>
      <c r="CR77" s="52" t="s">
        <v>380</v>
      </c>
      <c r="CS77" s="52" t="s">
        <v>387</v>
      </c>
      <c r="CT77" s="52" t="s">
        <v>380</v>
      </c>
      <c r="CU77" s="52" t="s">
        <v>380</v>
      </c>
      <c r="CV77" s="52" t="s">
        <v>380</v>
      </c>
      <c r="CW77" s="52" t="s">
        <v>380</v>
      </c>
      <c r="CX77" s="52" t="s">
        <v>749</v>
      </c>
      <c r="CY77" s="52" t="s">
        <v>380</v>
      </c>
      <c r="CZ77" s="52" t="s">
        <v>380</v>
      </c>
      <c r="DA77" s="52" t="s">
        <v>380</v>
      </c>
      <c r="DB77" s="52" t="s">
        <v>380</v>
      </c>
      <c r="DC77" s="52" t="s">
        <v>380</v>
      </c>
      <c r="DD77" s="52" t="s">
        <v>380</v>
      </c>
      <c r="DF77" s="174" t="str">
        <f t="shared" si="57"/>
        <v>Corrupción</v>
      </c>
      <c r="DG77" s="330" t="str">
        <f t="shared" si="58"/>
        <v>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v>
      </c>
      <c r="DH77" s="330"/>
      <c r="DI77" s="330"/>
      <c r="DJ77" s="330"/>
      <c r="DK77" s="330"/>
      <c r="DL77" s="330"/>
      <c r="DM77" s="330"/>
      <c r="DN77" s="174" t="str">
        <f t="shared" si="59"/>
        <v>Alto</v>
      </c>
      <c r="DO77" s="174" t="str">
        <f t="shared" ref="DO77:DO90" si="70">AK77</f>
        <v>Alto</v>
      </c>
      <c r="DQ77" s="170" t="e">
        <f>SUM(LEN(#REF!)-LEN(SUBSTITUTE(#REF!,"- Preventivo","")))/LEN("- Preventivo")</f>
        <v>#REF!</v>
      </c>
      <c r="DR77" s="170" t="e">
        <f t="shared" si="60"/>
        <v>#REF!</v>
      </c>
      <c r="DS77" s="170" t="e">
        <f>SUM(LEN(#REF!)-LEN(SUBSTITUTE(#REF!,"- Detectivo","")))/LEN("- Detectivo")</f>
        <v>#REF!</v>
      </c>
      <c r="DT77" s="170" t="e">
        <f t="shared" si="61"/>
        <v>#REF!</v>
      </c>
      <c r="DU77" s="170" t="e">
        <f>SUM(LEN(#REF!)-LEN(SUBSTITUTE(#REF!,"- Correctivo","")))/LEN("- Correctivo")</f>
        <v>#REF!</v>
      </c>
      <c r="DV77" s="170" t="e">
        <f t="shared" si="62"/>
        <v>#REF!</v>
      </c>
      <c r="DW77" s="170" t="e">
        <f t="shared" si="19"/>
        <v>#REF!</v>
      </c>
      <c r="DX77" s="170" t="e">
        <f t="shared" si="63"/>
        <v>#REF!</v>
      </c>
      <c r="DY77" s="170" t="e">
        <f>SUM(LEN(#REF!)-LEN(SUBSTITUTE(#REF!,"- Documentado","")))/LEN("- Documentado")</f>
        <v>#REF!</v>
      </c>
      <c r="DZ77" s="170" t="e">
        <f>SUM(LEN(#REF!)-LEN(SUBSTITUTE(#REF!,"- Documentado","")))/LEN("- Documentado")</f>
        <v>#REF!</v>
      </c>
      <c r="EA77" s="170" t="e">
        <f t="shared" si="64"/>
        <v>#REF!</v>
      </c>
      <c r="EB77" s="170" t="e">
        <f>SUM(LEN(#REF!)-LEN(SUBSTITUTE(#REF!,"- Continua","")))/LEN("- Continua")</f>
        <v>#REF!</v>
      </c>
      <c r="EC77" s="170" t="e">
        <f>SUM(LEN(#REF!)-LEN(SUBSTITUTE(#REF!,"- Continua","")))/LEN("- Continua")</f>
        <v>#REF!</v>
      </c>
      <c r="ED77" s="170" t="e">
        <f t="shared" si="65"/>
        <v>#REF!</v>
      </c>
      <c r="EE77" s="170" t="e">
        <f>SUM(LEN(#REF!)-LEN(SUBSTITUTE(#REF!,"- Con registro","")))/LEN("- Con registro")</f>
        <v>#REF!</v>
      </c>
      <c r="EF77" s="170" t="e">
        <f>SUM(LEN(#REF!)-LEN(SUBSTITUTE(#REF!,"- Con registro","")))/LEN("- Con registro")</f>
        <v>#REF!</v>
      </c>
      <c r="EG77" s="170" t="e">
        <f t="shared" si="66"/>
        <v>#REF!</v>
      </c>
      <c r="EH77" s="173" t="e">
        <f t="shared" si="20"/>
        <v>#REF!</v>
      </c>
      <c r="EI77" s="173" t="e">
        <f t="shared" si="21"/>
        <v>#REF!</v>
      </c>
      <c r="EJ77" s="204" t="e">
        <f t="shared" si="22"/>
        <v>#REF!</v>
      </c>
      <c r="EK77" s="332" t="e">
        <f t="shared" si="23"/>
        <v>#REF!</v>
      </c>
      <c r="EL77" s="332"/>
      <c r="EM77" s="332"/>
      <c r="EN77" s="332"/>
      <c r="EO77" s="332"/>
      <c r="EP77" s="332"/>
      <c r="EQ77" s="332"/>
      <c r="ER77" s="332"/>
      <c r="ES77" s="332"/>
      <c r="ET77" s="332"/>
      <c r="EV77" s="198">
        <f t="shared" si="24"/>
        <v>45645</v>
      </c>
      <c r="EW77" s="199" t="str">
        <f t="shared" si="25"/>
        <v>31 de enero de 2025</v>
      </c>
      <c r="EX77" s="170" t="str">
        <f t="shared" si="26"/>
        <v>Riesgos</v>
      </c>
      <c r="EY77" s="170" t="str">
        <f t="shared" si="67"/>
        <v>ID_-: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v>
      </c>
      <c r="EZ77" s="170" t="str">
        <f t="shared" si="68"/>
        <v>Ajuste en Identificación del riesgo
Establecimiento de controles
Tratamiento del riesgo en el Mapa de riesgos de Gestión Jurídica</v>
      </c>
      <c r="FA77" s="170" t="str">
        <f t="shared" si="69"/>
        <v>Solicitud de cambio realizada y aprobada por la Oficina Jurídica  a través del Aplicativo DARUMA</v>
      </c>
    </row>
    <row r="78" spans="1:157" ht="399.95" customHeight="1" x14ac:dyDescent="0.2">
      <c r="A78" s="254" t="s">
        <v>750</v>
      </c>
      <c r="B78" s="255" t="s">
        <v>751</v>
      </c>
      <c r="C78" s="255" t="s">
        <v>752</v>
      </c>
      <c r="D78" s="254" t="s">
        <v>902</v>
      </c>
      <c r="E78" s="256" t="s">
        <v>39</v>
      </c>
      <c r="F78" s="255" t="s">
        <v>1574</v>
      </c>
      <c r="G78" s="256" t="s">
        <v>362</v>
      </c>
      <c r="H78" s="256" t="s">
        <v>362</v>
      </c>
      <c r="I78" s="251" t="s">
        <v>1575</v>
      </c>
      <c r="J78" s="254" t="s">
        <v>36</v>
      </c>
      <c r="K78" s="256" t="s">
        <v>760</v>
      </c>
      <c r="L78" s="255" t="s">
        <v>761</v>
      </c>
      <c r="M78" s="257" t="s">
        <v>762</v>
      </c>
      <c r="N78" s="255" t="s">
        <v>763</v>
      </c>
      <c r="O78" s="255" t="s">
        <v>1576</v>
      </c>
      <c r="P78" s="255" t="s">
        <v>1577</v>
      </c>
      <c r="Q78" s="255" t="s">
        <v>1578</v>
      </c>
      <c r="R78" s="255" t="s">
        <v>442</v>
      </c>
      <c r="S78" s="248" t="s">
        <v>389</v>
      </c>
      <c r="T78" s="248" t="s">
        <v>907</v>
      </c>
      <c r="U78" s="258" t="s">
        <v>102</v>
      </c>
      <c r="V78" s="259">
        <v>0.6</v>
      </c>
      <c r="W78" s="258" t="s">
        <v>145</v>
      </c>
      <c r="X78" s="258" t="s">
        <v>103</v>
      </c>
      <c r="Y78" s="258" t="s">
        <v>124</v>
      </c>
      <c r="Z78" s="258" t="s">
        <v>124</v>
      </c>
      <c r="AA78" s="258" t="s">
        <v>124</v>
      </c>
      <c r="AB78" s="258" t="s">
        <v>145</v>
      </c>
      <c r="AC78" s="258" t="s">
        <v>103</v>
      </c>
      <c r="AD78" s="259">
        <v>0.6</v>
      </c>
      <c r="AE78" s="67" t="s">
        <v>86</v>
      </c>
      <c r="AF78" s="255" t="s">
        <v>1579</v>
      </c>
      <c r="AG78" s="258" t="s">
        <v>144</v>
      </c>
      <c r="AH78" s="270">
        <v>0.12959999999999999</v>
      </c>
      <c r="AI78" s="258" t="s">
        <v>103</v>
      </c>
      <c r="AJ78" s="270">
        <v>0.44999999999999996</v>
      </c>
      <c r="AK78" s="67" t="s">
        <v>86</v>
      </c>
      <c r="AL78" s="255" t="s">
        <v>1580</v>
      </c>
      <c r="AM78" s="254" t="s">
        <v>386</v>
      </c>
      <c r="AN78" s="255" t="s">
        <v>1581</v>
      </c>
      <c r="AO78" s="255" t="s">
        <v>1582</v>
      </c>
      <c r="AP78" s="255" t="s">
        <v>1583</v>
      </c>
      <c r="AQ78" s="255" t="s">
        <v>362</v>
      </c>
      <c r="AR78" s="255" t="s">
        <v>1584</v>
      </c>
      <c r="AS78" s="255" t="s">
        <v>1453</v>
      </c>
      <c r="AT78" s="255" t="s">
        <v>1585</v>
      </c>
      <c r="AU78" s="255" t="s">
        <v>764</v>
      </c>
      <c r="AV78" s="255" t="s">
        <v>1586</v>
      </c>
      <c r="AW78" s="183">
        <v>45652</v>
      </c>
      <c r="AX78" s="184" t="s">
        <v>433</v>
      </c>
      <c r="AY78" s="185" t="s">
        <v>1587</v>
      </c>
      <c r="AZ78" s="186"/>
      <c r="BA78" s="187"/>
      <c r="BB78" s="188"/>
      <c r="BC78" s="186"/>
      <c r="BD78" s="184"/>
      <c r="BE78" s="185"/>
      <c r="BF78" s="186"/>
      <c r="BG78" s="187"/>
      <c r="BH78" s="188"/>
      <c r="BI78" s="186"/>
      <c r="BJ78" s="184"/>
      <c r="BK78" s="185"/>
      <c r="BL78" s="186"/>
      <c r="BM78" s="187"/>
      <c r="BN78" s="188"/>
      <c r="BO78" s="186"/>
      <c r="BP78" s="184"/>
      <c r="BQ78" s="185"/>
      <c r="BR78" s="186"/>
      <c r="BS78" s="187"/>
      <c r="BT78" s="188"/>
      <c r="BU78" s="186"/>
      <c r="BV78" s="184"/>
      <c r="BW78" s="185"/>
      <c r="BX78" s="186"/>
      <c r="BY78" s="187"/>
      <c r="BZ78" s="188"/>
      <c r="CA78" s="186"/>
      <c r="CB78" s="184"/>
      <c r="CC78" s="185"/>
      <c r="CD78" s="186"/>
      <c r="CE78" s="187"/>
      <c r="CF78" s="189"/>
      <c r="CG78" s="2">
        <f t="shared" si="56"/>
        <v>33</v>
      </c>
      <c r="CH78" s="52" t="s">
        <v>755</v>
      </c>
      <c r="CI78" s="52" t="s">
        <v>756</v>
      </c>
      <c r="CJ78" s="52" t="s">
        <v>757</v>
      </c>
      <c r="CK78" s="52" t="s">
        <v>376</v>
      </c>
      <c r="CL78" s="52" t="s">
        <v>377</v>
      </c>
      <c r="CM78" s="52" t="s">
        <v>377</v>
      </c>
      <c r="CN78" s="52" t="s">
        <v>378</v>
      </c>
      <c r="CO78" s="52" t="s">
        <v>377</v>
      </c>
      <c r="CP78" s="52" t="s">
        <v>380</v>
      </c>
      <c r="CQ78" s="52"/>
      <c r="CR78" s="52" t="s">
        <v>380</v>
      </c>
      <c r="CS78" s="52" t="s">
        <v>406</v>
      </c>
      <c r="CT78" s="52" t="s">
        <v>380</v>
      </c>
      <c r="CU78" s="52" t="s">
        <v>380</v>
      </c>
      <c r="CV78" s="52" t="s">
        <v>380</v>
      </c>
      <c r="CW78" s="52" t="s">
        <v>380</v>
      </c>
      <c r="CX78" s="52" t="s">
        <v>765</v>
      </c>
      <c r="CY78" s="52" t="s">
        <v>380</v>
      </c>
      <c r="CZ78" s="52" t="s">
        <v>380</v>
      </c>
      <c r="DA78" s="52" t="s">
        <v>380</v>
      </c>
      <c r="DB78" s="52" t="s">
        <v>380</v>
      </c>
      <c r="DC78" s="52" t="s">
        <v>380</v>
      </c>
      <c r="DD78" s="52" t="s">
        <v>380</v>
      </c>
      <c r="DF78" s="174" t="str">
        <f t="shared" si="57"/>
        <v>Gestión de procesos</v>
      </c>
      <c r="DG78" s="330" t="str">
        <f t="shared" si="58"/>
        <v>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v>
      </c>
      <c r="DH78" s="330"/>
      <c r="DI78" s="330"/>
      <c r="DJ78" s="330"/>
      <c r="DK78" s="330"/>
      <c r="DL78" s="330"/>
      <c r="DM78" s="330"/>
      <c r="DN78" s="174" t="str">
        <f t="shared" si="59"/>
        <v>Moderado</v>
      </c>
      <c r="DO78" s="174" t="str">
        <f t="shared" si="70"/>
        <v>Moderado</v>
      </c>
      <c r="DQ78" s="170" t="e">
        <f>SUM(LEN(#REF!)-LEN(SUBSTITUTE(#REF!,"- Preventivo","")))/LEN("- Preventivo")</f>
        <v>#REF!</v>
      </c>
      <c r="DR78" s="170" t="e">
        <f t="shared" si="60"/>
        <v>#REF!</v>
      </c>
      <c r="DS78" s="170" t="e">
        <f>SUM(LEN(#REF!)-LEN(SUBSTITUTE(#REF!,"- Detectivo","")))/LEN("- Detectivo")</f>
        <v>#REF!</v>
      </c>
      <c r="DT78" s="170" t="e">
        <f t="shared" si="61"/>
        <v>#REF!</v>
      </c>
      <c r="DU78" s="170" t="e">
        <f>SUM(LEN(#REF!)-LEN(SUBSTITUTE(#REF!,"- Correctivo","")))/LEN("- Correctivo")</f>
        <v>#REF!</v>
      </c>
      <c r="DV78" s="170" t="e">
        <f t="shared" si="62"/>
        <v>#REF!</v>
      </c>
      <c r="DW78" s="170" t="e">
        <f t="shared" ref="DW78:DW90" si="71">DQ78+DS78+DU78</f>
        <v>#REF!</v>
      </c>
      <c r="DX78" s="170" t="e">
        <f t="shared" si="63"/>
        <v>#REF!</v>
      </c>
      <c r="DY78" s="170" t="e">
        <f>SUM(LEN(#REF!)-LEN(SUBSTITUTE(#REF!,"- Documentado","")))/LEN("- Documentado")</f>
        <v>#REF!</v>
      </c>
      <c r="DZ78" s="170" t="e">
        <f>SUM(LEN(#REF!)-LEN(SUBSTITUTE(#REF!,"- Documentado","")))/LEN("- Documentado")</f>
        <v>#REF!</v>
      </c>
      <c r="EA78" s="170" t="e">
        <f t="shared" si="64"/>
        <v>#REF!</v>
      </c>
      <c r="EB78" s="170" t="e">
        <f>SUM(LEN(#REF!)-LEN(SUBSTITUTE(#REF!,"- Continua","")))/LEN("- Continua")</f>
        <v>#REF!</v>
      </c>
      <c r="EC78" s="170" t="e">
        <f>SUM(LEN(#REF!)-LEN(SUBSTITUTE(#REF!,"- Continua","")))/LEN("- Continua")</f>
        <v>#REF!</v>
      </c>
      <c r="ED78" s="170" t="e">
        <f t="shared" si="65"/>
        <v>#REF!</v>
      </c>
      <c r="EE78" s="170" t="e">
        <f>SUM(LEN(#REF!)-LEN(SUBSTITUTE(#REF!,"- Con registro","")))/LEN("- Con registro")</f>
        <v>#REF!</v>
      </c>
      <c r="EF78" s="170" t="e">
        <f>SUM(LEN(#REF!)-LEN(SUBSTITUTE(#REF!,"- Con registro","")))/LEN("- Con registro")</f>
        <v>#REF!</v>
      </c>
      <c r="EG78" s="170" t="e">
        <f t="shared" si="66"/>
        <v>#REF!</v>
      </c>
      <c r="EH78" s="173" t="e">
        <f t="shared" ref="EH78:EH91" si="72">CONCATENATE("El proceso estableció ",DX78," controles frente a los riesgos identificados, de los cuales:
")</f>
        <v>#REF!</v>
      </c>
      <c r="EI78" s="173" t="e">
        <f t="shared" ref="EI78:EI91" si="73">CONCATENATE("- ",DR78," son preventivos, ",DT78," detectivos y ",DV78," correctivos.
")</f>
        <v>#REF!</v>
      </c>
      <c r="EJ78" s="204" t="e">
        <f t="shared" ref="EJ78:EJ91" si="74">CONCATENATE("- ",EA78," están documentados, ",ED78," se aplican continuamente de acuerdo con la periodicidad establecida y en ",EG78," se deja registro de la aplicación.")</f>
        <v>#REF!</v>
      </c>
      <c r="EK78" s="332" t="e">
        <f t="shared" ref="EK78:EK90" si="75">CONCATENATE(EH78,EI78,EJ78)</f>
        <v>#REF!</v>
      </c>
      <c r="EL78" s="332"/>
      <c r="EM78" s="332"/>
      <c r="EN78" s="332"/>
      <c r="EO78" s="332"/>
      <c r="EP78" s="332"/>
      <c r="EQ78" s="332"/>
      <c r="ER78" s="332"/>
      <c r="ES78" s="332"/>
      <c r="ET78" s="332"/>
      <c r="EV78" s="198">
        <f t="shared" ref="EV78:EV90" si="76">IF(AW78&gt;=$EV$1,AW78,IF(AZ78&gt;=$EV$1,AZ78,IF(BC78&gt;=$EV$1,BC78,IF(BF78&gt;=$EV$1,BF78,IF(BI78&gt;=$EV$1,BI78,IF(BL78&gt;=$EV$1,BL78,IF(BO78&gt;=$EV$1,BO78,IF(BR78&gt;=$EV$1,BR78,IF(BU78&gt;=$EV$1,BU78,IF(BX78&gt;=$EV$1,BX78,IF(CA78&gt;=$EV$1,CA78,IF(CD78&gt;=$EV$1,CD78,""))))))))))))</f>
        <v>45652</v>
      </c>
      <c r="EW78" s="199" t="str">
        <f t="shared" ref="EW78:EW90" si="77">IF(EV78="","",$B$6)</f>
        <v>31 de enero de 2025</v>
      </c>
      <c r="EX78" s="170" t="str">
        <f t="shared" ref="EX78:EX90" si="78">IF(EW78="","","Riesgos")</f>
        <v>Riesgos</v>
      </c>
      <c r="EY78" s="170" t="str">
        <f t="shared" si="67"/>
        <v>ID_-: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v>
      </c>
      <c r="EZ78" s="170" t="str">
        <f t="shared" si="68"/>
        <v>Ajuste en Identificación del riesgo
Establecimiento de controles
Evaluación de controles
Tratamiento del riesgo en el Mapa de riesgos de Gobierno Abierto y Relacionamiento con la Ciudadanía</v>
      </c>
      <c r="FA78" s="170" t="str">
        <f t="shared" si="69"/>
        <v>Solicitud de cambio realizada y aprobada por la Dirección del Sistema Distrital de Servicio a la Ciudadanía a través del Aplicativo DARUMA</v>
      </c>
    </row>
    <row r="79" spans="1:157" ht="399.95" customHeight="1" x14ac:dyDescent="0.2">
      <c r="A79" s="254" t="s">
        <v>750</v>
      </c>
      <c r="B79" s="255" t="s">
        <v>751</v>
      </c>
      <c r="C79" s="255" t="s">
        <v>752</v>
      </c>
      <c r="D79" s="254" t="s">
        <v>902</v>
      </c>
      <c r="E79" s="256" t="s">
        <v>39</v>
      </c>
      <c r="F79" s="255" t="s">
        <v>1588</v>
      </c>
      <c r="G79" s="256" t="s">
        <v>362</v>
      </c>
      <c r="H79" s="256" t="s">
        <v>362</v>
      </c>
      <c r="I79" s="251" t="s">
        <v>1589</v>
      </c>
      <c r="J79" s="254" t="s">
        <v>64</v>
      </c>
      <c r="K79" s="256" t="s">
        <v>427</v>
      </c>
      <c r="L79" s="255" t="s">
        <v>761</v>
      </c>
      <c r="M79" s="257" t="s">
        <v>786</v>
      </c>
      <c r="N79" s="255" t="s">
        <v>772</v>
      </c>
      <c r="O79" s="255" t="s">
        <v>1590</v>
      </c>
      <c r="P79" s="255" t="s">
        <v>1577</v>
      </c>
      <c r="Q79" s="255" t="s">
        <v>1591</v>
      </c>
      <c r="R79" s="255" t="s">
        <v>442</v>
      </c>
      <c r="S79" s="248" t="s">
        <v>367</v>
      </c>
      <c r="T79" s="248" t="s">
        <v>368</v>
      </c>
      <c r="U79" s="258" t="s">
        <v>144</v>
      </c>
      <c r="V79" s="259">
        <v>0.2</v>
      </c>
      <c r="W79" s="258" t="s">
        <v>124</v>
      </c>
      <c r="X79" s="258" t="s">
        <v>103</v>
      </c>
      <c r="Y79" s="258" t="s">
        <v>124</v>
      </c>
      <c r="Z79" s="258" t="s">
        <v>124</v>
      </c>
      <c r="AA79" s="258" t="s">
        <v>124</v>
      </c>
      <c r="AB79" s="258" t="s">
        <v>103</v>
      </c>
      <c r="AC79" s="258" t="s">
        <v>79</v>
      </c>
      <c r="AD79" s="259">
        <v>0.8</v>
      </c>
      <c r="AE79" s="67" t="s">
        <v>383</v>
      </c>
      <c r="AF79" s="255" t="s">
        <v>788</v>
      </c>
      <c r="AG79" s="258" t="s">
        <v>144</v>
      </c>
      <c r="AH79" s="270">
        <v>0.12</v>
      </c>
      <c r="AI79" s="258" t="s">
        <v>79</v>
      </c>
      <c r="AJ79" s="270">
        <v>0.8</v>
      </c>
      <c r="AK79" s="67" t="s">
        <v>383</v>
      </c>
      <c r="AL79" s="255" t="s">
        <v>1592</v>
      </c>
      <c r="AM79" s="254" t="s">
        <v>386</v>
      </c>
      <c r="AN79" s="255" t="s">
        <v>1593</v>
      </c>
      <c r="AO79" s="255" t="s">
        <v>789</v>
      </c>
      <c r="AP79" s="255" t="s">
        <v>1594</v>
      </c>
      <c r="AQ79" s="255" t="s">
        <v>362</v>
      </c>
      <c r="AR79" s="255" t="s">
        <v>1595</v>
      </c>
      <c r="AS79" s="255" t="s">
        <v>1453</v>
      </c>
      <c r="AT79" s="255" t="s">
        <v>1596</v>
      </c>
      <c r="AU79" s="255" t="s">
        <v>790</v>
      </c>
      <c r="AV79" s="255" t="s">
        <v>1597</v>
      </c>
      <c r="AW79" s="183">
        <v>45652</v>
      </c>
      <c r="AX79" s="184" t="s">
        <v>405</v>
      </c>
      <c r="AY79" s="185" t="s">
        <v>1598</v>
      </c>
      <c r="AZ79" s="186"/>
      <c r="BA79" s="187"/>
      <c r="BB79" s="188"/>
      <c r="BC79" s="186"/>
      <c r="BD79" s="184"/>
      <c r="BE79" s="185"/>
      <c r="BF79" s="186"/>
      <c r="BG79" s="187"/>
      <c r="BH79" s="188"/>
      <c r="BI79" s="186"/>
      <c r="BJ79" s="184"/>
      <c r="BK79" s="185"/>
      <c r="BL79" s="186"/>
      <c r="BM79" s="187"/>
      <c r="BN79" s="188"/>
      <c r="BO79" s="186"/>
      <c r="BP79" s="184"/>
      <c r="BQ79" s="185"/>
      <c r="BR79" s="186"/>
      <c r="BS79" s="187"/>
      <c r="BT79" s="188"/>
      <c r="BU79" s="186"/>
      <c r="BV79" s="184"/>
      <c r="BW79" s="185"/>
      <c r="BX79" s="186"/>
      <c r="BY79" s="187"/>
      <c r="BZ79" s="188"/>
      <c r="CA79" s="186"/>
      <c r="CB79" s="184"/>
      <c r="CC79" s="185"/>
      <c r="CD79" s="186"/>
      <c r="CE79" s="187"/>
      <c r="CF79" s="189"/>
      <c r="CG79" s="2">
        <f t="shared" si="56"/>
        <v>33</v>
      </c>
      <c r="CH79" s="52" t="s">
        <v>755</v>
      </c>
      <c r="CI79" s="52" t="s">
        <v>756</v>
      </c>
      <c r="CJ79" s="52" t="s">
        <v>757</v>
      </c>
      <c r="CK79" s="52" t="s">
        <v>376</v>
      </c>
      <c r="CL79" s="52" t="s">
        <v>377</v>
      </c>
      <c r="CM79" s="52" t="s">
        <v>377</v>
      </c>
      <c r="CN79" s="52" t="s">
        <v>378</v>
      </c>
      <c r="CO79" s="52" t="s">
        <v>377</v>
      </c>
      <c r="CP79" s="52" t="s">
        <v>380</v>
      </c>
      <c r="CQ79" s="52"/>
      <c r="CR79" s="52" t="s">
        <v>380</v>
      </c>
      <c r="CS79" s="52" t="s">
        <v>380</v>
      </c>
      <c r="CT79" s="52" t="s">
        <v>380</v>
      </c>
      <c r="CU79" s="52" t="s">
        <v>380</v>
      </c>
      <c r="CV79" s="52" t="s">
        <v>380</v>
      </c>
      <c r="CW79" s="52" t="s">
        <v>380</v>
      </c>
      <c r="CX79" s="52" t="s">
        <v>771</v>
      </c>
      <c r="CY79" s="52" t="s">
        <v>380</v>
      </c>
      <c r="CZ79" s="52" t="s">
        <v>380</v>
      </c>
      <c r="DA79" s="52" t="s">
        <v>380</v>
      </c>
      <c r="DB79" s="52" t="s">
        <v>380</v>
      </c>
      <c r="DC79" s="52" t="s">
        <v>380</v>
      </c>
      <c r="DD79" s="52" t="s">
        <v>380</v>
      </c>
      <c r="DF79" s="174" t="str">
        <f t="shared" si="57"/>
        <v>Corrupción</v>
      </c>
      <c r="DG79" s="330" t="str">
        <f t="shared" si="58"/>
        <v>Posibilidad de afectación reputacional por pérdida de credibilidad y confianza en la Secretaría General, debido a realización de cobros indebidos durante la prestación del servicio en el canal presencial de la Red CADE dispuesto para el servicio a la ciudadanía</v>
      </c>
      <c r="DH79" s="330"/>
      <c r="DI79" s="330"/>
      <c r="DJ79" s="330"/>
      <c r="DK79" s="330"/>
      <c r="DL79" s="330"/>
      <c r="DM79" s="330"/>
      <c r="DN79" s="174" t="str">
        <f t="shared" si="59"/>
        <v>Alto</v>
      </c>
      <c r="DO79" s="174" t="str">
        <f t="shared" si="70"/>
        <v>Alto</v>
      </c>
      <c r="DQ79" s="170" t="e">
        <f>SUM(LEN(#REF!)-LEN(SUBSTITUTE(#REF!,"- Preventivo","")))/LEN("- Preventivo")</f>
        <v>#REF!</v>
      </c>
      <c r="DR79" s="170" t="e">
        <f t="shared" si="60"/>
        <v>#REF!</v>
      </c>
      <c r="DS79" s="170" t="e">
        <f>SUM(LEN(#REF!)-LEN(SUBSTITUTE(#REF!,"- Detectivo","")))/LEN("- Detectivo")</f>
        <v>#REF!</v>
      </c>
      <c r="DT79" s="170" t="e">
        <f t="shared" si="61"/>
        <v>#REF!</v>
      </c>
      <c r="DU79" s="170" t="e">
        <f>SUM(LEN(#REF!)-LEN(SUBSTITUTE(#REF!,"- Correctivo","")))/LEN("- Correctivo")</f>
        <v>#REF!</v>
      </c>
      <c r="DV79" s="170" t="e">
        <f t="shared" si="62"/>
        <v>#REF!</v>
      </c>
      <c r="DW79" s="170" t="e">
        <f t="shared" si="71"/>
        <v>#REF!</v>
      </c>
      <c r="DX79" s="170" t="e">
        <f t="shared" si="63"/>
        <v>#REF!</v>
      </c>
      <c r="DY79" s="170" t="e">
        <f>SUM(LEN(#REF!)-LEN(SUBSTITUTE(#REF!,"- Documentado","")))/LEN("- Documentado")</f>
        <v>#REF!</v>
      </c>
      <c r="DZ79" s="170" t="e">
        <f>SUM(LEN(#REF!)-LEN(SUBSTITUTE(#REF!,"- Documentado","")))/LEN("- Documentado")</f>
        <v>#REF!</v>
      </c>
      <c r="EA79" s="170" t="e">
        <f t="shared" si="64"/>
        <v>#REF!</v>
      </c>
      <c r="EB79" s="170" t="e">
        <f>SUM(LEN(#REF!)-LEN(SUBSTITUTE(#REF!,"- Continua","")))/LEN("- Continua")</f>
        <v>#REF!</v>
      </c>
      <c r="EC79" s="170" t="e">
        <f>SUM(LEN(#REF!)-LEN(SUBSTITUTE(#REF!,"- Continua","")))/LEN("- Continua")</f>
        <v>#REF!</v>
      </c>
      <c r="ED79" s="170" t="e">
        <f t="shared" si="65"/>
        <v>#REF!</v>
      </c>
      <c r="EE79" s="170" t="e">
        <f>SUM(LEN(#REF!)-LEN(SUBSTITUTE(#REF!,"- Con registro","")))/LEN("- Con registro")</f>
        <v>#REF!</v>
      </c>
      <c r="EF79" s="170" t="e">
        <f>SUM(LEN(#REF!)-LEN(SUBSTITUTE(#REF!,"- Con registro","")))/LEN("- Con registro")</f>
        <v>#REF!</v>
      </c>
      <c r="EG79" s="170" t="e">
        <f t="shared" si="66"/>
        <v>#REF!</v>
      </c>
      <c r="EH79" s="173" t="e">
        <f t="shared" si="72"/>
        <v>#REF!</v>
      </c>
      <c r="EI79" s="173" t="e">
        <f t="shared" si="73"/>
        <v>#REF!</v>
      </c>
      <c r="EJ79" s="204" t="e">
        <f t="shared" si="74"/>
        <v>#REF!</v>
      </c>
      <c r="EK79" s="332" t="e">
        <f t="shared" si="75"/>
        <v>#REF!</v>
      </c>
      <c r="EL79" s="332"/>
      <c r="EM79" s="332"/>
      <c r="EN79" s="332"/>
      <c r="EO79" s="332"/>
      <c r="EP79" s="332"/>
      <c r="EQ79" s="332"/>
      <c r="ER79" s="332"/>
      <c r="ES79" s="332"/>
      <c r="ET79" s="332"/>
      <c r="EV79" s="198">
        <f t="shared" si="76"/>
        <v>45652</v>
      </c>
      <c r="EW79" s="199" t="str">
        <f t="shared" si="77"/>
        <v>31 de enero de 2025</v>
      </c>
      <c r="EX79" s="170" t="str">
        <f t="shared" si="78"/>
        <v>Riesgos</v>
      </c>
      <c r="EY79" s="170" t="str">
        <f t="shared" si="67"/>
        <v>ID_-: Posibilidad de afectación reputacional por pérdida de credibilidad y confianza en la Secretaría General, debido a realización de cobros indebidos durante la prestación del servicio en el canal presencial de la Red CADE dispuesto para el servicio a la ciudadanía</v>
      </c>
      <c r="EZ79" s="170" t="str">
        <f t="shared" si="68"/>
        <v>Ajuste en Identificación del riesgo
Establecimiento de controles
Tratamiento del riesgo en el Mapa de riesgos de Gobierno Abierto y Relacionamiento con la Ciudadanía</v>
      </c>
      <c r="FA79" s="170" t="str">
        <f t="shared" si="69"/>
        <v>Solicitud de cambio realizada y aprobada por la Dirección del Sistema Distrital de Servicio a la Ciudadanía a través del Aplicativo DARUMA</v>
      </c>
    </row>
    <row r="80" spans="1:157" ht="399.95" customHeight="1" x14ac:dyDescent="0.2">
      <c r="A80" s="247" t="s">
        <v>750</v>
      </c>
      <c r="B80" s="248" t="s">
        <v>751</v>
      </c>
      <c r="C80" s="248" t="s">
        <v>752</v>
      </c>
      <c r="D80" s="247" t="s">
        <v>902</v>
      </c>
      <c r="E80" s="249" t="s">
        <v>39</v>
      </c>
      <c r="F80" s="250" t="s">
        <v>1599</v>
      </c>
      <c r="G80" s="248" t="s">
        <v>362</v>
      </c>
      <c r="H80" s="248" t="s">
        <v>362</v>
      </c>
      <c r="I80" s="251" t="s">
        <v>1600</v>
      </c>
      <c r="J80" s="247" t="s">
        <v>36</v>
      </c>
      <c r="K80" s="247" t="s">
        <v>363</v>
      </c>
      <c r="L80" s="247" t="s">
        <v>761</v>
      </c>
      <c r="M80" s="248" t="s">
        <v>766</v>
      </c>
      <c r="N80" s="248" t="s">
        <v>767</v>
      </c>
      <c r="O80" s="248" t="s">
        <v>768</v>
      </c>
      <c r="P80" s="248" t="s">
        <v>1577</v>
      </c>
      <c r="Q80" s="248" t="s">
        <v>1591</v>
      </c>
      <c r="R80" s="248" t="s">
        <v>540</v>
      </c>
      <c r="S80" s="248" t="s">
        <v>389</v>
      </c>
      <c r="T80" s="248" t="s">
        <v>907</v>
      </c>
      <c r="U80" s="252" t="s">
        <v>123</v>
      </c>
      <c r="V80" s="253">
        <v>0.4</v>
      </c>
      <c r="W80" s="252" t="s">
        <v>145</v>
      </c>
      <c r="X80" s="252" t="s">
        <v>145</v>
      </c>
      <c r="Y80" s="252" t="s">
        <v>124</v>
      </c>
      <c r="Z80" s="252" t="s">
        <v>145</v>
      </c>
      <c r="AA80" s="252" t="s">
        <v>145</v>
      </c>
      <c r="AB80" s="252" t="s">
        <v>145</v>
      </c>
      <c r="AC80" s="252" t="s">
        <v>124</v>
      </c>
      <c r="AD80" s="253">
        <v>0.4</v>
      </c>
      <c r="AE80" s="213" t="s">
        <v>86</v>
      </c>
      <c r="AF80" s="248" t="s">
        <v>769</v>
      </c>
      <c r="AG80" s="252" t="s">
        <v>144</v>
      </c>
      <c r="AH80" s="269">
        <v>0.16799999999999998</v>
      </c>
      <c r="AI80" s="252" t="s">
        <v>124</v>
      </c>
      <c r="AJ80" s="269">
        <v>0.30000000000000004</v>
      </c>
      <c r="AK80" s="214" t="s">
        <v>369</v>
      </c>
      <c r="AL80" s="248" t="s">
        <v>1601</v>
      </c>
      <c r="AM80" s="247" t="s">
        <v>371</v>
      </c>
      <c r="AN80" s="248" t="s">
        <v>372</v>
      </c>
      <c r="AO80" s="248" t="s">
        <v>372</v>
      </c>
      <c r="AP80" s="248" t="s">
        <v>372</v>
      </c>
      <c r="AQ80" s="248" t="s">
        <v>362</v>
      </c>
      <c r="AR80" s="248" t="s">
        <v>372</v>
      </c>
      <c r="AS80" s="248" t="s">
        <v>372</v>
      </c>
      <c r="AT80" s="248" t="s">
        <v>1602</v>
      </c>
      <c r="AU80" s="248" t="s">
        <v>770</v>
      </c>
      <c r="AV80" s="272" t="s">
        <v>1603</v>
      </c>
      <c r="AW80" s="183">
        <v>45652</v>
      </c>
      <c r="AX80" s="184" t="s">
        <v>447</v>
      </c>
      <c r="AY80" s="185" t="s">
        <v>1604</v>
      </c>
      <c r="AZ80" s="186"/>
      <c r="BA80" s="182"/>
      <c r="BB80" s="182"/>
      <c r="BC80" s="186"/>
      <c r="BD80" s="184"/>
      <c r="BE80" s="185"/>
      <c r="BF80" s="186"/>
      <c r="BG80" s="187"/>
      <c r="BH80" s="188"/>
      <c r="BI80" s="186"/>
      <c r="BJ80" s="184"/>
      <c r="BK80" s="185"/>
      <c r="BL80" s="186"/>
      <c r="BM80" s="187"/>
      <c r="BN80" s="188"/>
      <c r="BO80" s="186"/>
      <c r="BP80" s="184"/>
      <c r="BQ80" s="185"/>
      <c r="BR80" s="186"/>
      <c r="BS80" s="187"/>
      <c r="BT80" s="188"/>
      <c r="BU80" s="186"/>
      <c r="BV80" s="184"/>
      <c r="BW80" s="185"/>
      <c r="BX80" s="186"/>
      <c r="BY80" s="187"/>
      <c r="BZ80" s="188"/>
      <c r="CA80" s="186"/>
      <c r="CB80" s="184"/>
      <c r="CC80" s="185"/>
      <c r="CD80" s="186"/>
      <c r="CE80" s="187"/>
      <c r="CF80" s="189"/>
      <c r="CG80" s="2">
        <f t="shared" si="56"/>
        <v>33</v>
      </c>
      <c r="CH80" s="52" t="s">
        <v>755</v>
      </c>
      <c r="CI80" s="52" t="s">
        <v>756</v>
      </c>
      <c r="CJ80" s="52" t="s">
        <v>757</v>
      </c>
      <c r="CK80" s="52" t="s">
        <v>376</v>
      </c>
      <c r="CL80" s="52" t="s">
        <v>377</v>
      </c>
      <c r="CM80" s="52" t="s">
        <v>377</v>
      </c>
      <c r="CN80" s="52" t="s">
        <v>378</v>
      </c>
      <c r="CO80" s="52" t="s">
        <v>377</v>
      </c>
      <c r="CP80" s="52" t="s">
        <v>379</v>
      </c>
      <c r="CQ80" s="52"/>
      <c r="CR80" s="52" t="s">
        <v>380</v>
      </c>
      <c r="CS80" s="52" t="s">
        <v>380</v>
      </c>
      <c r="CT80" s="52" t="s">
        <v>380</v>
      </c>
      <c r="CU80" s="52" t="s">
        <v>380</v>
      </c>
      <c r="CV80" s="52" t="s">
        <v>380</v>
      </c>
      <c r="CW80" s="52" t="s">
        <v>380</v>
      </c>
      <c r="CX80" s="52" t="s">
        <v>759</v>
      </c>
      <c r="CY80" s="52" t="s">
        <v>380</v>
      </c>
      <c r="CZ80" s="52" t="s">
        <v>380</v>
      </c>
      <c r="DA80" s="52" t="s">
        <v>380</v>
      </c>
      <c r="DB80" s="52" t="s">
        <v>380</v>
      </c>
      <c r="DC80" s="52" t="s">
        <v>380</v>
      </c>
      <c r="DD80" s="52" t="s">
        <v>380</v>
      </c>
      <c r="DF80" s="174" t="str">
        <f t="shared" si="57"/>
        <v>Gestión de procesos</v>
      </c>
      <c r="DG80" s="330" t="str">
        <f t="shared" si="58"/>
        <v>Posibilidad de afectación reputacional por información inconsistente, debido a errores (fallas o deficiencias) en el seguimiento a la gestión de las entidades participantes en los medios de interacción de la Red CADE.</v>
      </c>
      <c r="DH80" s="330"/>
      <c r="DI80" s="330"/>
      <c r="DJ80" s="330"/>
      <c r="DK80" s="330"/>
      <c r="DL80" s="330"/>
      <c r="DM80" s="330"/>
      <c r="DN80" s="174" t="str">
        <f t="shared" si="59"/>
        <v>Moderado</v>
      </c>
      <c r="DO80" s="174" t="str">
        <f t="shared" si="70"/>
        <v>Bajo</v>
      </c>
      <c r="DQ80" s="170" t="e">
        <f>SUM(LEN(#REF!)-LEN(SUBSTITUTE(#REF!,"- Preventivo","")))/LEN("- Preventivo")</f>
        <v>#REF!</v>
      </c>
      <c r="DR80" s="170" t="e">
        <f t="shared" si="60"/>
        <v>#REF!</v>
      </c>
      <c r="DS80" s="170" t="e">
        <f>SUM(LEN(#REF!)-LEN(SUBSTITUTE(#REF!,"- Detectivo","")))/LEN("- Detectivo")</f>
        <v>#REF!</v>
      </c>
      <c r="DT80" s="170" t="e">
        <f t="shared" si="61"/>
        <v>#REF!</v>
      </c>
      <c r="DU80" s="170" t="e">
        <f>SUM(LEN(#REF!)-LEN(SUBSTITUTE(#REF!,"- Correctivo","")))/LEN("- Correctivo")</f>
        <v>#REF!</v>
      </c>
      <c r="DV80" s="170" t="e">
        <f t="shared" si="62"/>
        <v>#REF!</v>
      </c>
      <c r="DW80" s="170" t="e">
        <f t="shared" si="71"/>
        <v>#REF!</v>
      </c>
      <c r="DX80" s="170" t="e">
        <f t="shared" si="63"/>
        <v>#REF!</v>
      </c>
      <c r="DY80" s="170" t="e">
        <f>SUM(LEN(#REF!)-LEN(SUBSTITUTE(#REF!,"- Documentado","")))/LEN("- Documentado")</f>
        <v>#REF!</v>
      </c>
      <c r="DZ80" s="170" t="e">
        <f>SUM(LEN(#REF!)-LEN(SUBSTITUTE(#REF!,"- Documentado","")))/LEN("- Documentado")</f>
        <v>#REF!</v>
      </c>
      <c r="EA80" s="170" t="e">
        <f t="shared" si="64"/>
        <v>#REF!</v>
      </c>
      <c r="EB80" s="170" t="e">
        <f>SUM(LEN(#REF!)-LEN(SUBSTITUTE(#REF!,"- Continua","")))/LEN("- Continua")</f>
        <v>#REF!</v>
      </c>
      <c r="EC80" s="170" t="e">
        <f>SUM(LEN(#REF!)-LEN(SUBSTITUTE(#REF!,"- Continua","")))/LEN("- Continua")</f>
        <v>#REF!</v>
      </c>
      <c r="ED80" s="170" t="e">
        <f t="shared" si="65"/>
        <v>#REF!</v>
      </c>
      <c r="EE80" s="170" t="e">
        <f>SUM(LEN(#REF!)-LEN(SUBSTITUTE(#REF!,"- Con registro","")))/LEN("- Con registro")</f>
        <v>#REF!</v>
      </c>
      <c r="EF80" s="170" t="e">
        <f>SUM(LEN(#REF!)-LEN(SUBSTITUTE(#REF!,"- Con registro","")))/LEN("- Con registro")</f>
        <v>#REF!</v>
      </c>
      <c r="EG80" s="170" t="e">
        <f t="shared" si="66"/>
        <v>#REF!</v>
      </c>
      <c r="EH80" s="173" t="e">
        <f t="shared" si="72"/>
        <v>#REF!</v>
      </c>
      <c r="EI80" s="173" t="e">
        <f t="shared" si="73"/>
        <v>#REF!</v>
      </c>
      <c r="EJ80" s="204" t="e">
        <f t="shared" si="74"/>
        <v>#REF!</v>
      </c>
      <c r="EK80" s="332" t="e">
        <f t="shared" si="75"/>
        <v>#REF!</v>
      </c>
      <c r="EL80" s="332"/>
      <c r="EM80" s="332"/>
      <c r="EN80" s="332"/>
      <c r="EO80" s="332"/>
      <c r="EP80" s="332"/>
      <c r="EQ80" s="332"/>
      <c r="ER80" s="332"/>
      <c r="ES80" s="332"/>
      <c r="ET80" s="332"/>
      <c r="EV80" s="198">
        <f t="shared" si="76"/>
        <v>45652</v>
      </c>
      <c r="EW80" s="199" t="str">
        <f t="shared" si="77"/>
        <v>31 de enero de 2025</v>
      </c>
      <c r="EX80" s="170" t="str">
        <f t="shared" si="78"/>
        <v>Riesgos</v>
      </c>
      <c r="EY80" s="170" t="str">
        <f t="shared" si="67"/>
        <v>ID_-: Posibilidad de afectación reputacional por información inconsistente, debido a errores (fallas o deficiencias) en el seguimiento a la gestión de las entidades participantes en los medios de interacción de la Red CADE.</v>
      </c>
      <c r="EZ80" s="170" t="str">
        <f t="shared" si="68"/>
        <v>Ajuste en Identificación del riesgo
 en el Mapa de riesgos de Gobierno Abierto y Relacionamiento con la Ciudadanía</v>
      </c>
      <c r="FA80" s="170" t="str">
        <f t="shared" si="69"/>
        <v>Solicitud de cambio realizada y aprobada por la Dirección del Sistema Distrital de Servicio a la Ciudadanía a través del Aplicativo DARUMA</v>
      </c>
    </row>
    <row r="81" spans="1:157" ht="399.95" customHeight="1" x14ac:dyDescent="0.2">
      <c r="A81" s="254" t="s">
        <v>750</v>
      </c>
      <c r="B81" s="255" t="s">
        <v>751</v>
      </c>
      <c r="C81" s="255" t="s">
        <v>752</v>
      </c>
      <c r="D81" s="254" t="s">
        <v>902</v>
      </c>
      <c r="E81" s="256" t="s">
        <v>39</v>
      </c>
      <c r="F81" s="255" t="s">
        <v>1605</v>
      </c>
      <c r="G81" s="256" t="s">
        <v>362</v>
      </c>
      <c r="H81" s="256" t="s">
        <v>362</v>
      </c>
      <c r="I81" s="251" t="s">
        <v>1606</v>
      </c>
      <c r="J81" s="254" t="s">
        <v>36</v>
      </c>
      <c r="K81" s="256" t="s">
        <v>363</v>
      </c>
      <c r="L81" s="255" t="s">
        <v>773</v>
      </c>
      <c r="M81" s="257" t="s">
        <v>766</v>
      </c>
      <c r="N81" s="255" t="s">
        <v>767</v>
      </c>
      <c r="O81" s="255" t="s">
        <v>768</v>
      </c>
      <c r="P81" s="255" t="s">
        <v>1577</v>
      </c>
      <c r="Q81" s="255" t="s">
        <v>1591</v>
      </c>
      <c r="R81" s="255" t="s">
        <v>540</v>
      </c>
      <c r="S81" s="255" t="s">
        <v>389</v>
      </c>
      <c r="T81" s="255" t="s">
        <v>907</v>
      </c>
      <c r="U81" s="258" t="s">
        <v>102</v>
      </c>
      <c r="V81" s="259">
        <v>0.6</v>
      </c>
      <c r="W81" s="258" t="s">
        <v>145</v>
      </c>
      <c r="X81" s="258" t="s">
        <v>145</v>
      </c>
      <c r="Y81" s="258" t="s">
        <v>145</v>
      </c>
      <c r="Z81" s="258" t="s">
        <v>145</v>
      </c>
      <c r="AA81" s="258" t="s">
        <v>145</v>
      </c>
      <c r="AB81" s="258" t="s">
        <v>145</v>
      </c>
      <c r="AC81" s="258" t="s">
        <v>145</v>
      </c>
      <c r="AD81" s="259">
        <v>0.2</v>
      </c>
      <c r="AE81" s="67" t="s">
        <v>86</v>
      </c>
      <c r="AF81" s="255" t="s">
        <v>1607</v>
      </c>
      <c r="AG81" s="258" t="s">
        <v>123</v>
      </c>
      <c r="AH81" s="270">
        <v>0.216</v>
      </c>
      <c r="AI81" s="258" t="s">
        <v>145</v>
      </c>
      <c r="AJ81" s="270">
        <v>0.15000000000000002</v>
      </c>
      <c r="AK81" s="67" t="s">
        <v>369</v>
      </c>
      <c r="AL81" s="255" t="s">
        <v>1608</v>
      </c>
      <c r="AM81" s="254" t="s">
        <v>371</v>
      </c>
      <c r="AN81" s="255" t="s">
        <v>372</v>
      </c>
      <c r="AO81" s="255" t="s">
        <v>372</v>
      </c>
      <c r="AP81" s="255" t="s">
        <v>372</v>
      </c>
      <c r="AQ81" s="255" t="s">
        <v>362</v>
      </c>
      <c r="AR81" s="255" t="s">
        <v>372</v>
      </c>
      <c r="AS81" s="255" t="s">
        <v>372</v>
      </c>
      <c r="AT81" s="255" t="s">
        <v>1609</v>
      </c>
      <c r="AU81" s="255" t="s">
        <v>1610</v>
      </c>
      <c r="AV81" s="255" t="s">
        <v>1611</v>
      </c>
      <c r="AW81" s="183">
        <v>45652</v>
      </c>
      <c r="AX81" s="184" t="s">
        <v>423</v>
      </c>
      <c r="AY81" s="185" t="s">
        <v>1612</v>
      </c>
      <c r="AZ81" s="186"/>
      <c r="BA81" s="187"/>
      <c r="BB81" s="188"/>
      <c r="BC81" s="186"/>
      <c r="BD81" s="184"/>
      <c r="BE81" s="185"/>
      <c r="BF81" s="186"/>
      <c r="BG81" s="187"/>
      <c r="BH81" s="188"/>
      <c r="BI81" s="186"/>
      <c r="BJ81" s="184"/>
      <c r="BK81" s="185"/>
      <c r="BL81" s="186"/>
      <c r="BM81" s="187"/>
      <c r="BN81" s="188"/>
      <c r="BO81" s="186"/>
      <c r="BP81" s="184"/>
      <c r="BQ81" s="185"/>
      <c r="BR81" s="186"/>
      <c r="BS81" s="187"/>
      <c r="BT81" s="188"/>
      <c r="BU81" s="186"/>
      <c r="BV81" s="184"/>
      <c r="BW81" s="185"/>
      <c r="BX81" s="186"/>
      <c r="BY81" s="187"/>
      <c r="BZ81" s="188"/>
      <c r="CA81" s="186"/>
      <c r="CB81" s="184"/>
      <c r="CC81" s="185"/>
      <c r="CD81" s="186"/>
      <c r="CE81" s="187"/>
      <c r="CF81" s="189"/>
      <c r="CG81" s="2">
        <f t="shared" si="56"/>
        <v>33</v>
      </c>
      <c r="CH81" s="52" t="s">
        <v>755</v>
      </c>
      <c r="CI81" s="52" t="s">
        <v>756</v>
      </c>
      <c r="CJ81" s="52" t="s">
        <v>757</v>
      </c>
      <c r="CK81" s="52" t="s">
        <v>376</v>
      </c>
      <c r="CL81" s="52" t="s">
        <v>377</v>
      </c>
      <c r="CM81" s="52" t="s">
        <v>377</v>
      </c>
      <c r="CN81" s="52" t="s">
        <v>378</v>
      </c>
      <c r="CO81" s="52" t="s">
        <v>377</v>
      </c>
      <c r="CP81" s="52" t="s">
        <v>380</v>
      </c>
      <c r="CQ81" s="52"/>
      <c r="CR81" s="52" t="s">
        <v>380</v>
      </c>
      <c r="CS81" s="52" t="s">
        <v>380</v>
      </c>
      <c r="CT81" s="52" t="s">
        <v>380</v>
      </c>
      <c r="CU81" s="52" t="s">
        <v>380</v>
      </c>
      <c r="CV81" s="52" t="s">
        <v>380</v>
      </c>
      <c r="CW81" s="52" t="s">
        <v>380</v>
      </c>
      <c r="CX81" s="52" t="s">
        <v>759</v>
      </c>
      <c r="CY81" s="52" t="s">
        <v>380</v>
      </c>
      <c r="CZ81" s="52" t="s">
        <v>380</v>
      </c>
      <c r="DA81" s="52" t="s">
        <v>380</v>
      </c>
      <c r="DB81" s="52" t="s">
        <v>380</v>
      </c>
      <c r="DC81" s="52" t="s">
        <v>380</v>
      </c>
      <c r="DD81" s="52" t="s">
        <v>380</v>
      </c>
      <c r="DF81" s="174" t="str">
        <f t="shared" si="57"/>
        <v>Gestión de procesos</v>
      </c>
      <c r="DG81" s="330" t="str">
        <f t="shared" si="58"/>
        <v>Posibilidad de afectación reputacional por inconformidad de las partes interesadas objeto de medición, debido a errores (fallas o deficiencias) en la medición y análisis de la calidad en la prestación de los servicios en los diferentes canales de servicio a la Ciudadanía.</v>
      </c>
      <c r="DH81" s="330"/>
      <c r="DI81" s="330"/>
      <c r="DJ81" s="330"/>
      <c r="DK81" s="330"/>
      <c r="DL81" s="330"/>
      <c r="DM81" s="330"/>
      <c r="DN81" s="174" t="str">
        <f t="shared" si="59"/>
        <v>Moderado</v>
      </c>
      <c r="DO81" s="174" t="str">
        <f t="shared" si="70"/>
        <v>Bajo</v>
      </c>
      <c r="DQ81" s="170" t="e">
        <f>SUM(LEN(#REF!)-LEN(SUBSTITUTE(#REF!,"- Preventivo","")))/LEN("- Preventivo")</f>
        <v>#REF!</v>
      </c>
      <c r="DR81" s="170" t="e">
        <f t="shared" si="60"/>
        <v>#REF!</v>
      </c>
      <c r="DS81" s="170" t="e">
        <f>SUM(LEN(#REF!)-LEN(SUBSTITUTE(#REF!,"- Detectivo","")))/LEN("- Detectivo")</f>
        <v>#REF!</v>
      </c>
      <c r="DT81" s="170" t="e">
        <f t="shared" si="61"/>
        <v>#REF!</v>
      </c>
      <c r="DU81" s="170" t="e">
        <f>SUM(LEN(#REF!)-LEN(SUBSTITUTE(#REF!,"- Correctivo","")))/LEN("- Correctivo")</f>
        <v>#REF!</v>
      </c>
      <c r="DV81" s="170" t="e">
        <f t="shared" si="62"/>
        <v>#REF!</v>
      </c>
      <c r="DW81" s="170" t="e">
        <f t="shared" si="71"/>
        <v>#REF!</v>
      </c>
      <c r="DX81" s="170" t="e">
        <f t="shared" si="63"/>
        <v>#REF!</v>
      </c>
      <c r="DY81" s="170" t="e">
        <f>SUM(LEN(#REF!)-LEN(SUBSTITUTE(#REF!,"- Documentado","")))/LEN("- Documentado")</f>
        <v>#REF!</v>
      </c>
      <c r="DZ81" s="170" t="e">
        <f>SUM(LEN(#REF!)-LEN(SUBSTITUTE(#REF!,"- Documentado","")))/LEN("- Documentado")</f>
        <v>#REF!</v>
      </c>
      <c r="EA81" s="170" t="e">
        <f t="shared" si="64"/>
        <v>#REF!</v>
      </c>
      <c r="EB81" s="170" t="e">
        <f>SUM(LEN(#REF!)-LEN(SUBSTITUTE(#REF!,"- Continua","")))/LEN("- Continua")</f>
        <v>#REF!</v>
      </c>
      <c r="EC81" s="170" t="e">
        <f>SUM(LEN(#REF!)-LEN(SUBSTITUTE(#REF!,"- Continua","")))/LEN("- Continua")</f>
        <v>#REF!</v>
      </c>
      <c r="ED81" s="170" t="e">
        <f t="shared" si="65"/>
        <v>#REF!</v>
      </c>
      <c r="EE81" s="170" t="e">
        <f>SUM(LEN(#REF!)-LEN(SUBSTITUTE(#REF!,"- Con registro","")))/LEN("- Con registro")</f>
        <v>#REF!</v>
      </c>
      <c r="EF81" s="170" t="e">
        <f>SUM(LEN(#REF!)-LEN(SUBSTITUTE(#REF!,"- Con registro","")))/LEN("- Con registro")</f>
        <v>#REF!</v>
      </c>
      <c r="EG81" s="170" t="e">
        <f t="shared" si="66"/>
        <v>#REF!</v>
      </c>
      <c r="EH81" s="173" t="e">
        <f t="shared" si="72"/>
        <v>#REF!</v>
      </c>
      <c r="EI81" s="173" t="e">
        <f t="shared" si="73"/>
        <v>#REF!</v>
      </c>
      <c r="EJ81" s="204" t="e">
        <f t="shared" si="74"/>
        <v>#REF!</v>
      </c>
      <c r="EK81" s="332" t="e">
        <f t="shared" si="75"/>
        <v>#REF!</v>
      </c>
      <c r="EL81" s="332"/>
      <c r="EM81" s="332"/>
      <c r="EN81" s="332"/>
      <c r="EO81" s="332"/>
      <c r="EP81" s="332"/>
      <c r="EQ81" s="332"/>
      <c r="ER81" s="332"/>
      <c r="ES81" s="332"/>
      <c r="ET81" s="332"/>
      <c r="EV81" s="198">
        <f t="shared" si="76"/>
        <v>45652</v>
      </c>
      <c r="EW81" s="199" t="str">
        <f t="shared" si="77"/>
        <v>31 de enero de 2025</v>
      </c>
      <c r="EX81" s="170" t="str">
        <f t="shared" si="78"/>
        <v>Riesgos</v>
      </c>
      <c r="EY81" s="170" t="str">
        <f t="shared" si="67"/>
        <v>ID_-: Posibilidad de afectación reputacional por inconformidad de las partes interesadas objeto de medición, debido a errores (fallas o deficiencias) en la medición y análisis de la calidad en la prestación de los servicios en los diferentes canales de servicio a la Ciudadanía.</v>
      </c>
      <c r="EZ81" s="170" t="str">
        <f t="shared" si="68"/>
        <v>Ajuste en Identificación del riesgo
Establecimiento de controles
 en el Mapa de riesgos de Gobierno Abierto y Relacionamiento con la Ciudadanía</v>
      </c>
      <c r="FA81" s="170" t="str">
        <f t="shared" si="69"/>
        <v>Solicitud de cambio realizada y aprobada por la Dirección Distrital de Calidad del Servicio  a través del Aplicativo DARUMA</v>
      </c>
    </row>
    <row r="82" spans="1:157" ht="399.95" customHeight="1" x14ac:dyDescent="0.2">
      <c r="A82" s="254" t="s">
        <v>750</v>
      </c>
      <c r="B82" s="255" t="s">
        <v>751</v>
      </c>
      <c r="C82" s="255" t="s">
        <v>752</v>
      </c>
      <c r="D82" s="254" t="s">
        <v>902</v>
      </c>
      <c r="E82" s="256" t="s">
        <v>39</v>
      </c>
      <c r="F82" s="255" t="s">
        <v>1613</v>
      </c>
      <c r="G82" s="256" t="s">
        <v>362</v>
      </c>
      <c r="H82" s="256" t="s">
        <v>362</v>
      </c>
      <c r="I82" s="251" t="s">
        <v>1614</v>
      </c>
      <c r="J82" s="254" t="s">
        <v>36</v>
      </c>
      <c r="K82" s="256" t="s">
        <v>491</v>
      </c>
      <c r="L82" s="255" t="s">
        <v>773</v>
      </c>
      <c r="M82" s="257" t="s">
        <v>774</v>
      </c>
      <c r="N82" s="255" t="s">
        <v>775</v>
      </c>
      <c r="O82" s="255" t="s">
        <v>776</v>
      </c>
      <c r="P82" s="255" t="s">
        <v>1577</v>
      </c>
      <c r="Q82" s="255" t="s">
        <v>1615</v>
      </c>
      <c r="R82" s="255" t="s">
        <v>366</v>
      </c>
      <c r="S82" s="255" t="s">
        <v>367</v>
      </c>
      <c r="T82" s="255" t="s">
        <v>368</v>
      </c>
      <c r="U82" s="258" t="s">
        <v>102</v>
      </c>
      <c r="V82" s="259">
        <v>0.6</v>
      </c>
      <c r="W82" s="258" t="s">
        <v>145</v>
      </c>
      <c r="X82" s="258" t="s">
        <v>145</v>
      </c>
      <c r="Y82" s="258" t="s">
        <v>145</v>
      </c>
      <c r="Z82" s="258" t="s">
        <v>145</v>
      </c>
      <c r="AA82" s="258" t="s">
        <v>145</v>
      </c>
      <c r="AB82" s="258" t="s">
        <v>145</v>
      </c>
      <c r="AC82" s="258" t="s">
        <v>145</v>
      </c>
      <c r="AD82" s="259">
        <v>0.2</v>
      </c>
      <c r="AE82" s="67" t="s">
        <v>86</v>
      </c>
      <c r="AF82" s="255" t="s">
        <v>1616</v>
      </c>
      <c r="AG82" s="258" t="s">
        <v>123</v>
      </c>
      <c r="AH82" s="270">
        <v>0.252</v>
      </c>
      <c r="AI82" s="258" t="s">
        <v>145</v>
      </c>
      <c r="AJ82" s="270">
        <v>0.15000000000000002</v>
      </c>
      <c r="AK82" s="67" t="s">
        <v>369</v>
      </c>
      <c r="AL82" s="255" t="s">
        <v>580</v>
      </c>
      <c r="AM82" s="254" t="s">
        <v>371</v>
      </c>
      <c r="AN82" s="255" t="s">
        <v>372</v>
      </c>
      <c r="AO82" s="255" t="s">
        <v>372</v>
      </c>
      <c r="AP82" s="255" t="s">
        <v>372</v>
      </c>
      <c r="AQ82" s="255" t="s">
        <v>362</v>
      </c>
      <c r="AR82" s="255" t="s">
        <v>372</v>
      </c>
      <c r="AS82" s="255" t="s">
        <v>372</v>
      </c>
      <c r="AT82" s="255" t="s">
        <v>1617</v>
      </c>
      <c r="AU82" s="255" t="s">
        <v>777</v>
      </c>
      <c r="AV82" s="255" t="s">
        <v>1618</v>
      </c>
      <c r="AW82" s="183">
        <v>45652</v>
      </c>
      <c r="AX82" s="184" t="s">
        <v>1619</v>
      </c>
      <c r="AY82" s="185" t="s">
        <v>1620</v>
      </c>
      <c r="AZ82" s="186"/>
      <c r="BA82" s="187"/>
      <c r="BB82" s="188"/>
      <c r="BC82" s="186"/>
      <c r="BD82" s="184"/>
      <c r="BE82" s="185"/>
      <c r="BF82" s="186"/>
      <c r="BG82" s="187"/>
      <c r="BH82" s="188"/>
      <c r="BI82" s="186"/>
      <c r="BJ82" s="184"/>
      <c r="BK82" s="185"/>
      <c r="BL82" s="186"/>
      <c r="BM82" s="187"/>
      <c r="BN82" s="188"/>
      <c r="BO82" s="186"/>
      <c r="BP82" s="184"/>
      <c r="BQ82" s="185"/>
      <c r="BR82" s="186"/>
      <c r="BS82" s="187"/>
      <c r="BT82" s="188"/>
      <c r="BU82" s="186"/>
      <c r="BV82" s="184"/>
      <c r="BW82" s="185"/>
      <c r="BX82" s="186"/>
      <c r="BY82" s="187"/>
      <c r="BZ82" s="188"/>
      <c r="CA82" s="186"/>
      <c r="CB82" s="184"/>
      <c r="CC82" s="185"/>
      <c r="CD82" s="186"/>
      <c r="CE82" s="187"/>
      <c r="CF82" s="189"/>
      <c r="CG82" s="2">
        <f t="shared" si="56"/>
        <v>33</v>
      </c>
      <c r="CH82" s="52" t="s">
        <v>755</v>
      </c>
      <c r="CI82" s="52" t="s">
        <v>756</v>
      </c>
      <c r="CJ82" s="52" t="s">
        <v>757</v>
      </c>
      <c r="CK82" s="52" t="s">
        <v>376</v>
      </c>
      <c r="CL82" s="52" t="s">
        <v>377</v>
      </c>
      <c r="CM82" s="52" t="s">
        <v>377</v>
      </c>
      <c r="CN82" s="52" t="s">
        <v>378</v>
      </c>
      <c r="CO82" s="52" t="s">
        <v>377</v>
      </c>
      <c r="CP82" s="52" t="s">
        <v>380</v>
      </c>
      <c r="CQ82" s="52"/>
      <c r="CR82" s="52" t="s">
        <v>380</v>
      </c>
      <c r="CS82" s="52" t="s">
        <v>380</v>
      </c>
      <c r="CT82" s="52" t="s">
        <v>380</v>
      </c>
      <c r="CU82" s="52" t="s">
        <v>380</v>
      </c>
      <c r="CV82" s="52" t="s">
        <v>380</v>
      </c>
      <c r="CW82" s="52" t="s">
        <v>380</v>
      </c>
      <c r="CX82" s="52" t="s">
        <v>785</v>
      </c>
      <c r="CY82" s="52" t="s">
        <v>380</v>
      </c>
      <c r="CZ82" s="52" t="s">
        <v>380</v>
      </c>
      <c r="DA82" s="52" t="s">
        <v>380</v>
      </c>
      <c r="DB82" s="52" t="s">
        <v>380</v>
      </c>
      <c r="DC82" s="52" t="s">
        <v>380</v>
      </c>
      <c r="DD82" s="52" t="s">
        <v>380</v>
      </c>
      <c r="DF82" s="174" t="str">
        <f t="shared" si="57"/>
        <v>Gestión de procesos</v>
      </c>
      <c r="DG82" s="330" t="str">
        <f t="shared" si="58"/>
        <v>Posibilidad de afectación reputacional por inconformidad de las partes interesadas objeto de cualificación, debido a la calidad de los contenidos y temáticas de las cualificaciones en cuanto a la prestación del servicio a la ciudadanía de la Administración Distrital.</v>
      </c>
      <c r="DH82" s="330"/>
      <c r="DI82" s="330"/>
      <c r="DJ82" s="330"/>
      <c r="DK82" s="330"/>
      <c r="DL82" s="330"/>
      <c r="DM82" s="330"/>
      <c r="DN82" s="174" t="str">
        <f t="shared" si="59"/>
        <v>Moderado</v>
      </c>
      <c r="DO82" s="174" t="str">
        <f t="shared" si="70"/>
        <v>Bajo</v>
      </c>
      <c r="DQ82" s="170" t="e">
        <f>SUM(LEN(#REF!)-LEN(SUBSTITUTE(#REF!,"- Preventivo","")))/LEN("- Preventivo")</f>
        <v>#REF!</v>
      </c>
      <c r="DR82" s="170" t="e">
        <f t="shared" si="60"/>
        <v>#REF!</v>
      </c>
      <c r="DS82" s="170" t="e">
        <f>SUM(LEN(#REF!)-LEN(SUBSTITUTE(#REF!,"- Detectivo","")))/LEN("- Detectivo")</f>
        <v>#REF!</v>
      </c>
      <c r="DT82" s="170" t="e">
        <f t="shared" si="61"/>
        <v>#REF!</v>
      </c>
      <c r="DU82" s="170" t="e">
        <f>SUM(LEN(#REF!)-LEN(SUBSTITUTE(#REF!,"- Correctivo","")))/LEN("- Correctivo")</f>
        <v>#REF!</v>
      </c>
      <c r="DV82" s="170" t="e">
        <f t="shared" si="62"/>
        <v>#REF!</v>
      </c>
      <c r="DW82" s="170" t="e">
        <f t="shared" si="71"/>
        <v>#REF!</v>
      </c>
      <c r="DX82" s="170" t="e">
        <f t="shared" si="63"/>
        <v>#REF!</v>
      </c>
      <c r="DY82" s="170" t="e">
        <f>SUM(LEN(#REF!)-LEN(SUBSTITUTE(#REF!,"- Documentado","")))/LEN("- Documentado")</f>
        <v>#REF!</v>
      </c>
      <c r="DZ82" s="170" t="e">
        <f>SUM(LEN(#REF!)-LEN(SUBSTITUTE(#REF!,"- Documentado","")))/LEN("- Documentado")</f>
        <v>#REF!</v>
      </c>
      <c r="EA82" s="170" t="e">
        <f t="shared" si="64"/>
        <v>#REF!</v>
      </c>
      <c r="EB82" s="170" t="e">
        <f>SUM(LEN(#REF!)-LEN(SUBSTITUTE(#REF!,"- Continua","")))/LEN("- Continua")</f>
        <v>#REF!</v>
      </c>
      <c r="EC82" s="170" t="e">
        <f>SUM(LEN(#REF!)-LEN(SUBSTITUTE(#REF!,"- Continua","")))/LEN("- Continua")</f>
        <v>#REF!</v>
      </c>
      <c r="ED82" s="170" t="e">
        <f t="shared" si="65"/>
        <v>#REF!</v>
      </c>
      <c r="EE82" s="170" t="e">
        <f>SUM(LEN(#REF!)-LEN(SUBSTITUTE(#REF!,"- Con registro","")))/LEN("- Con registro")</f>
        <v>#REF!</v>
      </c>
      <c r="EF82" s="170" t="e">
        <f>SUM(LEN(#REF!)-LEN(SUBSTITUTE(#REF!,"- Con registro","")))/LEN("- Con registro")</f>
        <v>#REF!</v>
      </c>
      <c r="EG82" s="170" t="e">
        <f t="shared" si="66"/>
        <v>#REF!</v>
      </c>
      <c r="EH82" s="173" t="e">
        <f t="shared" si="72"/>
        <v>#REF!</v>
      </c>
      <c r="EI82" s="173" t="e">
        <f t="shared" si="73"/>
        <v>#REF!</v>
      </c>
      <c r="EJ82" s="204" t="e">
        <f t="shared" si="74"/>
        <v>#REF!</v>
      </c>
      <c r="EK82" s="332" t="e">
        <f t="shared" si="75"/>
        <v>#REF!</v>
      </c>
      <c r="EL82" s="332"/>
      <c r="EM82" s="332"/>
      <c r="EN82" s="332"/>
      <c r="EO82" s="332"/>
      <c r="EP82" s="332"/>
      <c r="EQ82" s="332"/>
      <c r="ER82" s="332"/>
      <c r="ES82" s="332"/>
      <c r="ET82" s="332"/>
      <c r="EV82" s="198">
        <f t="shared" si="76"/>
        <v>45652</v>
      </c>
      <c r="EW82" s="199" t="str">
        <f t="shared" si="77"/>
        <v>31 de enero de 2025</v>
      </c>
      <c r="EX82" s="170" t="str">
        <f t="shared" si="78"/>
        <v>Riesgos</v>
      </c>
      <c r="EY82" s="170" t="str">
        <f t="shared" si="67"/>
        <v>ID_-: Posibilidad de afectación reputacional por inconformidad de las partes interesadas objeto de cualificación, debido a la calidad de los contenidos y temáticas de las cualificaciones en cuanto a la prestación del servicio a la ciudadanía de la Administración Distrital.</v>
      </c>
      <c r="EZ82" s="170" t="str">
        <f t="shared" si="68"/>
        <v>Ajuste en Identificación del riesgo
Establecimiento de controles
Evaluación de controles
 en el Mapa de riesgos de Gobierno Abierto y Relacionamiento con la Ciudadanía</v>
      </c>
      <c r="FA82" s="170" t="str">
        <f t="shared" si="69"/>
        <v>Solicitud de cambio realizada y aprobada por la Dirección Distrital de Calidad del Servicio  a través del Aplicativo DARUMA</v>
      </c>
    </row>
    <row r="83" spans="1:157" ht="399.95" customHeight="1" x14ac:dyDescent="0.2">
      <c r="A83" s="254" t="s">
        <v>750</v>
      </c>
      <c r="B83" s="255" t="s">
        <v>751</v>
      </c>
      <c r="C83" s="255" t="s">
        <v>752</v>
      </c>
      <c r="D83" s="254" t="s">
        <v>902</v>
      </c>
      <c r="E83" s="256" t="s">
        <v>39</v>
      </c>
      <c r="F83" s="255" t="s">
        <v>1613</v>
      </c>
      <c r="G83" s="266" t="s">
        <v>362</v>
      </c>
      <c r="H83" s="256" t="s">
        <v>362</v>
      </c>
      <c r="I83" s="251" t="s">
        <v>778</v>
      </c>
      <c r="J83" s="254" t="s">
        <v>36</v>
      </c>
      <c r="K83" s="256" t="s">
        <v>491</v>
      </c>
      <c r="L83" s="255" t="s">
        <v>773</v>
      </c>
      <c r="M83" s="257" t="s">
        <v>774</v>
      </c>
      <c r="N83" s="255" t="s">
        <v>772</v>
      </c>
      <c r="O83" s="255" t="s">
        <v>780</v>
      </c>
      <c r="P83" s="255" t="s">
        <v>1577</v>
      </c>
      <c r="Q83" s="255" t="s">
        <v>365</v>
      </c>
      <c r="R83" s="255" t="s">
        <v>366</v>
      </c>
      <c r="S83" s="255" t="s">
        <v>367</v>
      </c>
      <c r="T83" s="255" t="s">
        <v>368</v>
      </c>
      <c r="U83" s="258" t="s">
        <v>78</v>
      </c>
      <c r="V83" s="259">
        <v>0.8</v>
      </c>
      <c r="W83" s="258" t="s">
        <v>145</v>
      </c>
      <c r="X83" s="258" t="s">
        <v>145</v>
      </c>
      <c r="Y83" s="258" t="s">
        <v>145</v>
      </c>
      <c r="Z83" s="258" t="s">
        <v>145</v>
      </c>
      <c r="AA83" s="258" t="s">
        <v>145</v>
      </c>
      <c r="AB83" s="258" t="s">
        <v>145</v>
      </c>
      <c r="AC83" s="258" t="s">
        <v>145</v>
      </c>
      <c r="AD83" s="259">
        <v>0.2</v>
      </c>
      <c r="AE83" s="67" t="s">
        <v>86</v>
      </c>
      <c r="AF83" s="255" t="s">
        <v>781</v>
      </c>
      <c r="AG83" s="258" t="s">
        <v>123</v>
      </c>
      <c r="AH83" s="270">
        <v>0.28799999999999998</v>
      </c>
      <c r="AI83" s="258" t="s">
        <v>145</v>
      </c>
      <c r="AJ83" s="270">
        <v>0.15000000000000002</v>
      </c>
      <c r="AK83" s="67" t="s">
        <v>369</v>
      </c>
      <c r="AL83" s="255" t="s">
        <v>580</v>
      </c>
      <c r="AM83" s="254" t="s">
        <v>371</v>
      </c>
      <c r="AN83" s="260" t="s">
        <v>372</v>
      </c>
      <c r="AO83" s="260" t="s">
        <v>372</v>
      </c>
      <c r="AP83" s="273" t="s">
        <v>372</v>
      </c>
      <c r="AQ83" s="273" t="s">
        <v>362</v>
      </c>
      <c r="AR83" s="260" t="s">
        <v>372</v>
      </c>
      <c r="AS83" s="260" t="s">
        <v>372</v>
      </c>
      <c r="AT83" s="255" t="s">
        <v>782</v>
      </c>
      <c r="AU83" s="255" t="s">
        <v>783</v>
      </c>
      <c r="AV83" s="255" t="s">
        <v>784</v>
      </c>
      <c r="AW83" s="183">
        <v>45652</v>
      </c>
      <c r="AX83" s="184" t="s">
        <v>423</v>
      </c>
      <c r="AY83" s="185" t="s">
        <v>1621</v>
      </c>
      <c r="AZ83" s="186"/>
      <c r="BA83" s="187"/>
      <c r="BB83" s="188"/>
      <c r="BC83" s="186"/>
      <c r="BD83" s="184"/>
      <c r="BE83" s="185"/>
      <c r="BF83" s="186"/>
      <c r="BG83" s="187"/>
      <c r="BH83" s="188"/>
      <c r="BI83" s="186"/>
      <c r="BJ83" s="184"/>
      <c r="BK83" s="185"/>
      <c r="BL83" s="186"/>
      <c r="BM83" s="187"/>
      <c r="BN83" s="188"/>
      <c r="BO83" s="186"/>
      <c r="BP83" s="184"/>
      <c r="BQ83" s="185"/>
      <c r="BR83" s="186"/>
      <c r="BS83" s="187"/>
      <c r="BT83" s="188"/>
      <c r="BU83" s="186"/>
      <c r="BV83" s="184"/>
      <c r="BW83" s="185"/>
      <c r="BX83" s="186"/>
      <c r="BY83" s="187"/>
      <c r="BZ83" s="188"/>
      <c r="CA83" s="186"/>
      <c r="CB83" s="184"/>
      <c r="CC83" s="185"/>
      <c r="CD83" s="186"/>
      <c r="CE83" s="187"/>
      <c r="CF83" s="189"/>
      <c r="CG83" s="2">
        <f t="shared" si="56"/>
        <v>33</v>
      </c>
      <c r="CH83" s="52" t="s">
        <v>755</v>
      </c>
      <c r="CI83" s="52" t="s">
        <v>756</v>
      </c>
      <c r="CJ83" s="52" t="s">
        <v>757</v>
      </c>
      <c r="CK83" s="52" t="s">
        <v>380</v>
      </c>
      <c r="CL83" s="52" t="s">
        <v>377</v>
      </c>
      <c r="CM83" s="52" t="s">
        <v>377</v>
      </c>
      <c r="CN83" s="52" t="s">
        <v>378</v>
      </c>
      <c r="CO83" s="52" t="s">
        <v>377</v>
      </c>
      <c r="CP83" s="52" t="s">
        <v>380</v>
      </c>
      <c r="CQ83" s="52"/>
      <c r="CR83" s="52" t="s">
        <v>380</v>
      </c>
      <c r="CS83" s="52" t="s">
        <v>387</v>
      </c>
      <c r="CT83" s="52" t="s">
        <v>380</v>
      </c>
      <c r="CU83" s="52" t="s">
        <v>380</v>
      </c>
      <c r="CV83" s="52" t="s">
        <v>380</v>
      </c>
      <c r="CW83" s="52" t="s">
        <v>380</v>
      </c>
      <c r="CX83" s="52" t="s">
        <v>791</v>
      </c>
      <c r="CY83" s="52" t="s">
        <v>380</v>
      </c>
      <c r="CZ83" s="52" t="s">
        <v>380</v>
      </c>
      <c r="DA83" s="52" t="s">
        <v>380</v>
      </c>
      <c r="DB83" s="52" t="s">
        <v>380</v>
      </c>
      <c r="DC83" s="52" t="s">
        <v>380</v>
      </c>
      <c r="DD83" s="52" t="s">
        <v>380</v>
      </c>
      <c r="DF83" s="174" t="str">
        <f t="shared" si="57"/>
        <v>Gestión de procesos</v>
      </c>
      <c r="DG83" s="330" t="str">
        <f t="shared" si="58"/>
        <v>Posibilidad de afectación reputacional por inconformidad de los usuarios del sistema, debido a errores (fallas o deficiencias) en el análisis y direccionamiento a las peticiones ciudadanas</v>
      </c>
      <c r="DH83" s="330"/>
      <c r="DI83" s="330"/>
      <c r="DJ83" s="330"/>
      <c r="DK83" s="330"/>
      <c r="DL83" s="330"/>
      <c r="DM83" s="330"/>
      <c r="DN83" s="174" t="str">
        <f t="shared" si="59"/>
        <v>Moderado</v>
      </c>
      <c r="DO83" s="174" t="str">
        <f t="shared" si="70"/>
        <v>Bajo</v>
      </c>
      <c r="DQ83" s="170" t="e">
        <f>SUM(LEN(#REF!)-LEN(SUBSTITUTE(#REF!,"- Preventivo","")))/LEN("- Preventivo")</f>
        <v>#REF!</v>
      </c>
      <c r="DR83" s="170" t="e">
        <f t="shared" si="60"/>
        <v>#REF!</v>
      </c>
      <c r="DS83" s="170" t="e">
        <f>SUM(LEN(#REF!)-LEN(SUBSTITUTE(#REF!,"- Detectivo","")))/LEN("- Detectivo")</f>
        <v>#REF!</v>
      </c>
      <c r="DT83" s="170" t="e">
        <f t="shared" si="61"/>
        <v>#REF!</v>
      </c>
      <c r="DU83" s="170" t="e">
        <f>SUM(LEN(#REF!)-LEN(SUBSTITUTE(#REF!,"- Correctivo","")))/LEN("- Correctivo")</f>
        <v>#REF!</v>
      </c>
      <c r="DV83" s="170" t="e">
        <f t="shared" si="62"/>
        <v>#REF!</v>
      </c>
      <c r="DW83" s="170" t="e">
        <f t="shared" si="71"/>
        <v>#REF!</v>
      </c>
      <c r="DX83" s="170" t="e">
        <f t="shared" si="63"/>
        <v>#REF!</v>
      </c>
      <c r="DY83" s="170" t="e">
        <f>SUM(LEN(#REF!)-LEN(SUBSTITUTE(#REF!,"- Documentado","")))/LEN("- Documentado")</f>
        <v>#REF!</v>
      </c>
      <c r="DZ83" s="170" t="e">
        <f>SUM(LEN(#REF!)-LEN(SUBSTITUTE(#REF!,"- Documentado","")))/LEN("- Documentado")</f>
        <v>#REF!</v>
      </c>
      <c r="EA83" s="170" t="e">
        <f t="shared" si="64"/>
        <v>#REF!</v>
      </c>
      <c r="EB83" s="170" t="e">
        <f>SUM(LEN(#REF!)-LEN(SUBSTITUTE(#REF!,"- Continua","")))/LEN("- Continua")</f>
        <v>#REF!</v>
      </c>
      <c r="EC83" s="170" t="e">
        <f>SUM(LEN(#REF!)-LEN(SUBSTITUTE(#REF!,"- Continua","")))/LEN("- Continua")</f>
        <v>#REF!</v>
      </c>
      <c r="ED83" s="170" t="e">
        <f t="shared" si="65"/>
        <v>#REF!</v>
      </c>
      <c r="EE83" s="170" t="e">
        <f>SUM(LEN(#REF!)-LEN(SUBSTITUTE(#REF!,"- Con registro","")))/LEN("- Con registro")</f>
        <v>#REF!</v>
      </c>
      <c r="EF83" s="170" t="e">
        <f>SUM(LEN(#REF!)-LEN(SUBSTITUTE(#REF!,"- Con registro","")))/LEN("- Con registro")</f>
        <v>#REF!</v>
      </c>
      <c r="EG83" s="170" t="e">
        <f t="shared" si="66"/>
        <v>#REF!</v>
      </c>
      <c r="EH83" s="173" t="e">
        <f t="shared" si="72"/>
        <v>#REF!</v>
      </c>
      <c r="EI83" s="173" t="e">
        <f t="shared" si="73"/>
        <v>#REF!</v>
      </c>
      <c r="EJ83" s="204" t="e">
        <f t="shared" si="74"/>
        <v>#REF!</v>
      </c>
      <c r="EK83" s="332" t="e">
        <f t="shared" si="75"/>
        <v>#REF!</v>
      </c>
      <c r="EL83" s="332"/>
      <c r="EM83" s="332"/>
      <c r="EN83" s="332"/>
      <c r="EO83" s="332"/>
      <c r="EP83" s="332"/>
      <c r="EQ83" s="332"/>
      <c r="ER83" s="332"/>
      <c r="ES83" s="332"/>
      <c r="ET83" s="332"/>
      <c r="EV83" s="198">
        <f t="shared" si="76"/>
        <v>45652</v>
      </c>
      <c r="EW83" s="199" t="str">
        <f t="shared" si="77"/>
        <v>31 de enero de 2025</v>
      </c>
      <c r="EX83" s="170" t="str">
        <f t="shared" si="78"/>
        <v>Riesgos</v>
      </c>
      <c r="EY83" s="170" t="str">
        <f t="shared" si="67"/>
        <v>ID_-: Posibilidad de afectación reputacional por inconformidad de los usuarios del sistema, debido a errores (fallas o deficiencias) en el análisis y direccionamiento a las peticiones ciudadanas</v>
      </c>
      <c r="EZ83" s="170" t="str">
        <f t="shared" si="68"/>
        <v>Ajuste en Identificación del riesgo
Establecimiento de controles
 en el Mapa de riesgos de Gobierno Abierto y Relacionamiento con la Ciudadanía</v>
      </c>
      <c r="FA83" s="170" t="str">
        <f t="shared" si="69"/>
        <v>Solicitud de cambio realizada y aprobada por la Dirección Distrital de Calidad del Servicio  a través del Aplicativo DARUMA</v>
      </c>
    </row>
    <row r="84" spans="1:157" ht="399.95" customHeight="1" x14ac:dyDescent="0.2">
      <c r="A84" s="254" t="s">
        <v>750</v>
      </c>
      <c r="B84" s="255" t="s">
        <v>751</v>
      </c>
      <c r="C84" s="255" t="s">
        <v>752</v>
      </c>
      <c r="D84" s="254" t="s">
        <v>902</v>
      </c>
      <c r="E84" s="256" t="s">
        <v>39</v>
      </c>
      <c r="F84" s="255" t="s">
        <v>1551</v>
      </c>
      <c r="G84" s="256" t="s">
        <v>362</v>
      </c>
      <c r="H84" s="256" t="s">
        <v>362</v>
      </c>
      <c r="I84" s="251" t="s">
        <v>799</v>
      </c>
      <c r="J84" s="254" t="s">
        <v>36</v>
      </c>
      <c r="K84" s="256" t="s">
        <v>363</v>
      </c>
      <c r="L84" s="255" t="s">
        <v>1550</v>
      </c>
      <c r="M84" s="257" t="s">
        <v>1552</v>
      </c>
      <c r="N84" s="255" t="s">
        <v>1553</v>
      </c>
      <c r="O84" s="255" t="s">
        <v>1554</v>
      </c>
      <c r="P84" s="255" t="s">
        <v>1555</v>
      </c>
      <c r="Q84" s="255" t="s">
        <v>1556</v>
      </c>
      <c r="R84" s="255" t="s">
        <v>422</v>
      </c>
      <c r="S84" s="255" t="s">
        <v>920</v>
      </c>
      <c r="T84" s="255" t="s">
        <v>862</v>
      </c>
      <c r="U84" s="258" t="s">
        <v>123</v>
      </c>
      <c r="V84" s="259">
        <v>0.4</v>
      </c>
      <c r="W84" s="258" t="s">
        <v>145</v>
      </c>
      <c r="X84" s="258" t="s">
        <v>124</v>
      </c>
      <c r="Y84" s="258" t="s">
        <v>145</v>
      </c>
      <c r="Z84" s="258" t="s">
        <v>124</v>
      </c>
      <c r="AA84" s="258" t="s">
        <v>124</v>
      </c>
      <c r="AB84" s="258" t="s">
        <v>124</v>
      </c>
      <c r="AC84" s="258" t="s">
        <v>124</v>
      </c>
      <c r="AD84" s="259">
        <v>0.4</v>
      </c>
      <c r="AE84" s="67" t="s">
        <v>86</v>
      </c>
      <c r="AF84" s="255" t="s">
        <v>800</v>
      </c>
      <c r="AG84" s="258" t="s">
        <v>144</v>
      </c>
      <c r="AH84" s="270">
        <v>0.19600000000000001</v>
      </c>
      <c r="AI84" s="258" t="s">
        <v>124</v>
      </c>
      <c r="AJ84" s="270">
        <v>0.22500000000000003</v>
      </c>
      <c r="AK84" s="67" t="s">
        <v>369</v>
      </c>
      <c r="AL84" s="255" t="s">
        <v>1557</v>
      </c>
      <c r="AM84" s="254" t="s">
        <v>371</v>
      </c>
      <c r="AN84" s="255" t="s">
        <v>372</v>
      </c>
      <c r="AO84" s="255" t="s">
        <v>372</v>
      </c>
      <c r="AP84" s="255" t="s">
        <v>372</v>
      </c>
      <c r="AQ84" s="255" t="s">
        <v>362</v>
      </c>
      <c r="AR84" s="255" t="s">
        <v>372</v>
      </c>
      <c r="AS84" s="255" t="s">
        <v>372</v>
      </c>
      <c r="AT84" s="255" t="s">
        <v>904</v>
      </c>
      <c r="AU84" s="255" t="s">
        <v>1558</v>
      </c>
      <c r="AV84" s="255" t="s">
        <v>801</v>
      </c>
      <c r="AW84" s="183">
        <v>45639</v>
      </c>
      <c r="AX84" s="184" t="s">
        <v>482</v>
      </c>
      <c r="AY84" s="185" t="s">
        <v>1559</v>
      </c>
      <c r="AZ84" s="237"/>
      <c r="BA84" s="182"/>
      <c r="BB84" s="182"/>
      <c r="BC84" s="183"/>
      <c r="BD84" s="184"/>
      <c r="BE84" s="185"/>
      <c r="BF84" s="186"/>
      <c r="BG84" s="187"/>
      <c r="BH84" s="188"/>
      <c r="BI84" s="186"/>
      <c r="BJ84" s="184"/>
      <c r="BK84" s="185"/>
      <c r="BL84" s="186"/>
      <c r="BM84" s="187"/>
      <c r="BN84" s="188"/>
      <c r="BO84" s="186"/>
      <c r="BP84" s="184"/>
      <c r="BQ84" s="185"/>
      <c r="BR84" s="186"/>
      <c r="BS84" s="187"/>
      <c r="BT84" s="188"/>
      <c r="BU84" s="186"/>
      <c r="BV84" s="184"/>
      <c r="BW84" s="185"/>
      <c r="BX84" s="186"/>
      <c r="BY84" s="187"/>
      <c r="BZ84" s="188"/>
      <c r="CA84" s="186"/>
      <c r="CB84" s="184"/>
      <c r="CC84" s="185"/>
      <c r="CD84" s="186"/>
      <c r="CE84" s="187"/>
      <c r="CF84" s="189"/>
      <c r="CG84" s="2">
        <f t="shared" si="56"/>
        <v>33</v>
      </c>
      <c r="CH84" s="52" t="s">
        <v>797</v>
      </c>
      <c r="CI84" s="52" t="s">
        <v>798</v>
      </c>
      <c r="CJ84" s="52" t="s">
        <v>757</v>
      </c>
      <c r="CK84" s="52" t="s">
        <v>376</v>
      </c>
      <c r="CL84" s="52" t="s">
        <v>377</v>
      </c>
      <c r="CM84" s="52" t="s">
        <v>377</v>
      </c>
      <c r="CN84" s="52" t="s">
        <v>378</v>
      </c>
      <c r="CO84" s="52" t="s">
        <v>377</v>
      </c>
      <c r="CP84" s="52" t="s">
        <v>380</v>
      </c>
      <c r="CQ84" s="52"/>
      <c r="CR84" s="52" t="s">
        <v>380</v>
      </c>
      <c r="CS84" s="52" t="s">
        <v>406</v>
      </c>
      <c r="CT84" s="52" t="s">
        <v>380</v>
      </c>
      <c r="CU84" s="52" t="s">
        <v>380</v>
      </c>
      <c r="CV84" s="52" t="s">
        <v>380</v>
      </c>
      <c r="CW84" s="52" t="s">
        <v>380</v>
      </c>
      <c r="CX84" s="52" t="s">
        <v>759</v>
      </c>
      <c r="CY84" s="52" t="s">
        <v>380</v>
      </c>
      <c r="CZ84" s="52" t="s">
        <v>380</v>
      </c>
      <c r="DA84" s="52" t="s">
        <v>380</v>
      </c>
      <c r="DB84" s="52" t="s">
        <v>380</v>
      </c>
      <c r="DC84" s="52" t="s">
        <v>380</v>
      </c>
      <c r="DD84" s="52" t="s">
        <v>380</v>
      </c>
      <c r="DF84" s="174" t="str">
        <f t="shared" si="57"/>
        <v>Gestión de procesos</v>
      </c>
      <c r="DG84" s="330" t="str">
        <f t="shared" si="58"/>
        <v>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v>
      </c>
      <c r="DH84" s="330"/>
      <c r="DI84" s="330"/>
      <c r="DJ84" s="330"/>
      <c r="DK84" s="330"/>
      <c r="DL84" s="330"/>
      <c r="DM84" s="330"/>
      <c r="DN84" s="174" t="str">
        <f t="shared" si="59"/>
        <v>Moderado</v>
      </c>
      <c r="DO84" s="174" t="str">
        <f t="shared" si="70"/>
        <v>Bajo</v>
      </c>
      <c r="DQ84" s="170" t="e">
        <f>SUM(LEN(#REF!)-LEN(SUBSTITUTE(#REF!,"- Preventivo","")))/LEN("- Preventivo")</f>
        <v>#REF!</v>
      </c>
      <c r="DR84" s="170" t="e">
        <f t="shared" si="60"/>
        <v>#REF!</v>
      </c>
      <c r="DS84" s="170" t="e">
        <f>SUM(LEN(#REF!)-LEN(SUBSTITUTE(#REF!,"- Detectivo","")))/LEN("- Detectivo")</f>
        <v>#REF!</v>
      </c>
      <c r="DT84" s="170" t="e">
        <f t="shared" si="61"/>
        <v>#REF!</v>
      </c>
      <c r="DU84" s="170" t="e">
        <f>SUM(LEN(#REF!)-LEN(SUBSTITUTE(#REF!,"- Correctivo","")))/LEN("- Correctivo")</f>
        <v>#REF!</v>
      </c>
      <c r="DV84" s="170" t="e">
        <f t="shared" si="62"/>
        <v>#REF!</v>
      </c>
      <c r="DW84" s="170" t="e">
        <f t="shared" si="71"/>
        <v>#REF!</v>
      </c>
      <c r="DX84" s="170" t="e">
        <f t="shared" si="63"/>
        <v>#REF!</v>
      </c>
      <c r="DY84" s="170" t="e">
        <f>SUM(LEN(#REF!)-LEN(SUBSTITUTE(#REF!,"- Documentado","")))/LEN("- Documentado")</f>
        <v>#REF!</v>
      </c>
      <c r="DZ84" s="170" t="e">
        <f>SUM(LEN(#REF!)-LEN(SUBSTITUTE(#REF!,"- Documentado","")))/LEN("- Documentado")</f>
        <v>#REF!</v>
      </c>
      <c r="EA84" s="170" t="e">
        <f t="shared" si="64"/>
        <v>#REF!</v>
      </c>
      <c r="EB84" s="170" t="e">
        <f>SUM(LEN(#REF!)-LEN(SUBSTITUTE(#REF!,"- Continua","")))/LEN("- Continua")</f>
        <v>#REF!</v>
      </c>
      <c r="EC84" s="170" t="e">
        <f>SUM(LEN(#REF!)-LEN(SUBSTITUTE(#REF!,"- Continua","")))/LEN("- Continua")</f>
        <v>#REF!</v>
      </c>
      <c r="ED84" s="170" t="e">
        <f t="shared" si="65"/>
        <v>#REF!</v>
      </c>
      <c r="EE84" s="170" t="e">
        <f>SUM(LEN(#REF!)-LEN(SUBSTITUTE(#REF!,"- Con registro","")))/LEN("- Con registro")</f>
        <v>#REF!</v>
      </c>
      <c r="EF84" s="170" t="e">
        <f>SUM(LEN(#REF!)-LEN(SUBSTITUTE(#REF!,"- Con registro","")))/LEN("- Con registro")</f>
        <v>#REF!</v>
      </c>
      <c r="EG84" s="170" t="e">
        <f t="shared" si="66"/>
        <v>#REF!</v>
      </c>
      <c r="EH84" s="173" t="e">
        <f t="shared" si="72"/>
        <v>#REF!</v>
      </c>
      <c r="EI84" s="173" t="e">
        <f t="shared" si="73"/>
        <v>#REF!</v>
      </c>
      <c r="EJ84" s="204" t="e">
        <f t="shared" si="74"/>
        <v>#REF!</v>
      </c>
      <c r="EK84" s="332" t="e">
        <f t="shared" si="75"/>
        <v>#REF!</v>
      </c>
      <c r="EL84" s="332"/>
      <c r="EM84" s="332"/>
      <c r="EN84" s="332"/>
      <c r="EO84" s="332"/>
      <c r="EP84" s="332"/>
      <c r="EQ84" s="332"/>
      <c r="ER84" s="332"/>
      <c r="ES84" s="332"/>
      <c r="ET84" s="332"/>
      <c r="EV84" s="198">
        <f t="shared" si="76"/>
        <v>45639</v>
      </c>
      <c r="EW84" s="199" t="str">
        <f t="shared" si="77"/>
        <v>31 de enero de 2025</v>
      </c>
      <c r="EX84" s="170" t="str">
        <f t="shared" si="78"/>
        <v>Riesgos</v>
      </c>
      <c r="EY84" s="170" t="str">
        <f t="shared" si="67"/>
        <v>ID_-: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v>
      </c>
      <c r="EZ84" s="170" t="str">
        <f t="shared" si="68"/>
        <v>Ajuste en Identificación del riesgo
Análisis antes de controles
Establecimiento de controles
Evaluación de controles
Tratamiento del riesgo en el Mapa de riesgos de Gobierno Abierto y Relacionamiento con la Ciudadanía</v>
      </c>
      <c r="FA84" s="170" t="str">
        <f t="shared" si="69"/>
        <v>Solicitud de cambio realizada y aprobada por la Oficina Consejería Distrital de Tecnologías de Información y Comunicaciones –TIC a través del Aplicativo DARUMA</v>
      </c>
    </row>
    <row r="85" spans="1:157" ht="399.95" customHeight="1" x14ac:dyDescent="0.2">
      <c r="A85" s="247" t="s">
        <v>750</v>
      </c>
      <c r="B85" s="248" t="s">
        <v>751</v>
      </c>
      <c r="C85" s="248" t="s">
        <v>752</v>
      </c>
      <c r="D85" s="247" t="s">
        <v>902</v>
      </c>
      <c r="E85" s="267" t="s">
        <v>39</v>
      </c>
      <c r="F85" s="248" t="s">
        <v>1560</v>
      </c>
      <c r="G85" s="247" t="s">
        <v>362</v>
      </c>
      <c r="H85" s="247" t="s">
        <v>362</v>
      </c>
      <c r="I85" s="251" t="s">
        <v>793</v>
      </c>
      <c r="J85" s="247" t="s">
        <v>36</v>
      </c>
      <c r="K85" s="247" t="s">
        <v>363</v>
      </c>
      <c r="L85" s="255" t="s">
        <v>1550</v>
      </c>
      <c r="M85" s="248" t="s">
        <v>1561</v>
      </c>
      <c r="N85" s="248" t="s">
        <v>1562</v>
      </c>
      <c r="O85" s="248" t="s">
        <v>1563</v>
      </c>
      <c r="P85" s="248" t="s">
        <v>1555</v>
      </c>
      <c r="Q85" s="248" t="s">
        <v>1556</v>
      </c>
      <c r="R85" s="248" t="s">
        <v>422</v>
      </c>
      <c r="S85" s="248" t="s">
        <v>362</v>
      </c>
      <c r="T85" s="248" t="s">
        <v>362</v>
      </c>
      <c r="U85" s="252" t="s">
        <v>123</v>
      </c>
      <c r="V85" s="253">
        <v>0.4</v>
      </c>
      <c r="W85" s="252" t="s">
        <v>145</v>
      </c>
      <c r="X85" s="252" t="s">
        <v>124</v>
      </c>
      <c r="Y85" s="252" t="s">
        <v>145</v>
      </c>
      <c r="Z85" s="252" t="s">
        <v>124</v>
      </c>
      <c r="AA85" s="252" t="s">
        <v>124</v>
      </c>
      <c r="AB85" s="252" t="s">
        <v>124</v>
      </c>
      <c r="AC85" s="252" t="s">
        <v>124</v>
      </c>
      <c r="AD85" s="253">
        <v>0.4</v>
      </c>
      <c r="AE85" s="213" t="s">
        <v>86</v>
      </c>
      <c r="AF85" s="248" t="s">
        <v>794</v>
      </c>
      <c r="AG85" s="252" t="s">
        <v>144</v>
      </c>
      <c r="AH85" s="269">
        <v>0.1008</v>
      </c>
      <c r="AI85" s="252" t="s">
        <v>124</v>
      </c>
      <c r="AJ85" s="269">
        <v>0.22500000000000003</v>
      </c>
      <c r="AK85" s="214" t="s">
        <v>369</v>
      </c>
      <c r="AL85" s="248" t="s">
        <v>1564</v>
      </c>
      <c r="AM85" s="247" t="s">
        <v>371</v>
      </c>
      <c r="AN85" s="248" t="s">
        <v>372</v>
      </c>
      <c r="AO85" s="248" t="s">
        <v>372</v>
      </c>
      <c r="AP85" s="248" t="s">
        <v>372</v>
      </c>
      <c r="AQ85" s="248" t="s">
        <v>362</v>
      </c>
      <c r="AR85" s="248" t="s">
        <v>372</v>
      </c>
      <c r="AS85" s="248" t="s">
        <v>372</v>
      </c>
      <c r="AT85" s="248" t="s">
        <v>795</v>
      </c>
      <c r="AU85" s="248" t="s">
        <v>1565</v>
      </c>
      <c r="AV85" s="272" t="s">
        <v>796</v>
      </c>
      <c r="AW85" s="183">
        <v>45639</v>
      </c>
      <c r="AX85" s="184" t="s">
        <v>482</v>
      </c>
      <c r="AY85" s="185" t="s">
        <v>1566</v>
      </c>
      <c r="AZ85" s="237"/>
      <c r="BA85" s="186"/>
      <c r="BB85" s="186"/>
      <c r="BC85" s="183"/>
      <c r="BD85" s="184"/>
      <c r="BE85" s="185"/>
      <c r="BF85" s="186"/>
      <c r="BG85" s="187"/>
      <c r="BH85" s="188"/>
      <c r="BI85" s="186"/>
      <c r="BJ85" s="184"/>
      <c r="BK85" s="185"/>
      <c r="BL85" s="186"/>
      <c r="BM85" s="187"/>
      <c r="BN85" s="188"/>
      <c r="BO85" s="186"/>
      <c r="BP85" s="184"/>
      <c r="BQ85" s="185"/>
      <c r="BR85" s="186"/>
      <c r="BS85" s="187"/>
      <c r="BT85" s="188"/>
      <c r="BU85" s="186"/>
      <c r="BV85" s="184"/>
      <c r="BW85" s="185"/>
      <c r="BX85" s="186"/>
      <c r="BY85" s="187"/>
      <c r="BZ85" s="188"/>
      <c r="CA85" s="186"/>
      <c r="CB85" s="184"/>
      <c r="CC85" s="185"/>
      <c r="CD85" s="186"/>
      <c r="CE85" s="187"/>
      <c r="CF85" s="189"/>
      <c r="CG85" s="2">
        <f t="shared" si="56"/>
        <v>33</v>
      </c>
      <c r="CH85" s="52" t="s">
        <v>797</v>
      </c>
      <c r="CI85" s="52" t="s">
        <v>798</v>
      </c>
      <c r="CJ85" s="52" t="s">
        <v>757</v>
      </c>
      <c r="CK85" s="52" t="s">
        <v>376</v>
      </c>
      <c r="CL85" s="52" t="s">
        <v>377</v>
      </c>
      <c r="CM85" s="52" t="s">
        <v>377</v>
      </c>
      <c r="CN85" s="52" t="s">
        <v>378</v>
      </c>
      <c r="CO85" s="52" t="s">
        <v>377</v>
      </c>
      <c r="CP85" s="52" t="s">
        <v>394</v>
      </c>
      <c r="CQ85" s="52"/>
      <c r="CR85" s="52" t="s">
        <v>380</v>
      </c>
      <c r="CS85" s="52" t="s">
        <v>380</v>
      </c>
      <c r="CT85" s="52" t="s">
        <v>380</v>
      </c>
      <c r="CU85" s="52" t="s">
        <v>380</v>
      </c>
      <c r="CV85" s="52" t="s">
        <v>380</v>
      </c>
      <c r="CW85" s="52" t="s">
        <v>380</v>
      </c>
      <c r="CX85" s="52" t="s">
        <v>759</v>
      </c>
      <c r="CY85" s="52" t="s">
        <v>380</v>
      </c>
      <c r="CZ85" s="52" t="s">
        <v>380</v>
      </c>
      <c r="DA85" s="52" t="s">
        <v>380</v>
      </c>
      <c r="DB85" s="52" t="s">
        <v>380</v>
      </c>
      <c r="DC85" s="52" t="s">
        <v>380</v>
      </c>
      <c r="DD85" s="52" t="s">
        <v>380</v>
      </c>
      <c r="DF85" s="174" t="str">
        <f t="shared" si="57"/>
        <v>Gestión de procesos</v>
      </c>
      <c r="DG85" s="330" t="str">
        <f t="shared" si="58"/>
        <v>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v>
      </c>
      <c r="DH85" s="330"/>
      <c r="DI85" s="330"/>
      <c r="DJ85" s="330"/>
      <c r="DK85" s="330"/>
      <c r="DL85" s="330"/>
      <c r="DM85" s="330"/>
      <c r="DN85" s="174" t="str">
        <f t="shared" si="59"/>
        <v>Moderado</v>
      </c>
      <c r="DO85" s="174" t="str">
        <f t="shared" si="70"/>
        <v>Bajo</v>
      </c>
      <c r="DQ85" s="170" t="e">
        <f>SUM(LEN(#REF!)-LEN(SUBSTITUTE(#REF!,"- Preventivo","")))/LEN("- Preventivo")</f>
        <v>#REF!</v>
      </c>
      <c r="DR85" s="170" t="e">
        <f t="shared" si="60"/>
        <v>#REF!</v>
      </c>
      <c r="DS85" s="170" t="e">
        <f>SUM(LEN(#REF!)-LEN(SUBSTITUTE(#REF!,"- Detectivo","")))/LEN("- Detectivo")</f>
        <v>#REF!</v>
      </c>
      <c r="DT85" s="170" t="e">
        <f t="shared" si="61"/>
        <v>#REF!</v>
      </c>
      <c r="DU85" s="170" t="e">
        <f>SUM(LEN(#REF!)-LEN(SUBSTITUTE(#REF!,"- Correctivo","")))/LEN("- Correctivo")</f>
        <v>#REF!</v>
      </c>
      <c r="DV85" s="170" t="e">
        <f t="shared" si="62"/>
        <v>#REF!</v>
      </c>
      <c r="DW85" s="170" t="e">
        <f t="shared" si="71"/>
        <v>#REF!</v>
      </c>
      <c r="DX85" s="170" t="e">
        <f t="shared" si="63"/>
        <v>#REF!</v>
      </c>
      <c r="DY85" s="170" t="e">
        <f>SUM(LEN(#REF!)-LEN(SUBSTITUTE(#REF!,"- Documentado","")))/LEN("- Documentado")</f>
        <v>#REF!</v>
      </c>
      <c r="DZ85" s="170" t="e">
        <f>SUM(LEN(#REF!)-LEN(SUBSTITUTE(#REF!,"- Documentado","")))/LEN("- Documentado")</f>
        <v>#REF!</v>
      </c>
      <c r="EA85" s="170" t="e">
        <f t="shared" si="64"/>
        <v>#REF!</v>
      </c>
      <c r="EB85" s="170" t="e">
        <f>SUM(LEN(#REF!)-LEN(SUBSTITUTE(#REF!,"- Continua","")))/LEN("- Continua")</f>
        <v>#REF!</v>
      </c>
      <c r="EC85" s="170" t="e">
        <f>SUM(LEN(#REF!)-LEN(SUBSTITUTE(#REF!,"- Continua","")))/LEN("- Continua")</f>
        <v>#REF!</v>
      </c>
      <c r="ED85" s="170" t="e">
        <f t="shared" si="65"/>
        <v>#REF!</v>
      </c>
      <c r="EE85" s="170" t="e">
        <f>SUM(LEN(#REF!)-LEN(SUBSTITUTE(#REF!,"- Con registro","")))/LEN("- Con registro")</f>
        <v>#REF!</v>
      </c>
      <c r="EF85" s="170" t="e">
        <f>SUM(LEN(#REF!)-LEN(SUBSTITUTE(#REF!,"- Con registro","")))/LEN("- Con registro")</f>
        <v>#REF!</v>
      </c>
      <c r="EG85" s="170" t="e">
        <f t="shared" si="66"/>
        <v>#REF!</v>
      </c>
      <c r="EH85" s="173" t="e">
        <f t="shared" si="72"/>
        <v>#REF!</v>
      </c>
      <c r="EI85" s="173" t="e">
        <f t="shared" si="73"/>
        <v>#REF!</v>
      </c>
      <c r="EJ85" s="204" t="e">
        <f t="shared" si="74"/>
        <v>#REF!</v>
      </c>
      <c r="EK85" s="332" t="e">
        <f t="shared" si="75"/>
        <v>#REF!</v>
      </c>
      <c r="EL85" s="332"/>
      <c r="EM85" s="332"/>
      <c r="EN85" s="332"/>
      <c r="EO85" s="332"/>
      <c r="EP85" s="332"/>
      <c r="EQ85" s="332"/>
      <c r="ER85" s="332"/>
      <c r="ES85" s="332"/>
      <c r="ET85" s="332"/>
      <c r="EV85" s="198">
        <f t="shared" si="76"/>
        <v>45639</v>
      </c>
      <c r="EW85" s="199" t="str">
        <f t="shared" si="77"/>
        <v>31 de enero de 2025</v>
      </c>
      <c r="EX85" s="170" t="str">
        <f t="shared" si="78"/>
        <v>Riesgos</v>
      </c>
      <c r="EY85" s="170" t="str">
        <f t="shared" si="67"/>
        <v>ID_-: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v>
      </c>
      <c r="EZ85" s="170" t="str">
        <f t="shared" si="68"/>
        <v>Ajuste en Identificación del riesgo
Análisis antes de controles
Establecimiento de controles
Evaluación de controles
Tratamiento del riesgo en el Mapa de riesgos de Gobierno Abierto y Relacionamiento con la Ciudadanía</v>
      </c>
      <c r="FA85" s="170" t="str">
        <f t="shared" si="69"/>
        <v>Solicitud de cambio realizada y aprobada por la Oficina Consejería Distrital de Tecnologías de Información y Comunicaciones –TIC a través del Aplicativo DARUMA</v>
      </c>
    </row>
    <row r="86" spans="1:157" ht="399.95" customHeight="1" x14ac:dyDescent="0.2">
      <c r="A86" s="254" t="s">
        <v>750</v>
      </c>
      <c r="B86" s="255" t="s">
        <v>751</v>
      </c>
      <c r="C86" s="255" t="s">
        <v>752</v>
      </c>
      <c r="D86" s="254" t="s">
        <v>902</v>
      </c>
      <c r="E86" s="256" t="s">
        <v>39</v>
      </c>
      <c r="F86" s="255" t="s">
        <v>1567</v>
      </c>
      <c r="G86" s="256" t="s">
        <v>362</v>
      </c>
      <c r="H86" s="256" t="s">
        <v>362</v>
      </c>
      <c r="I86" s="251" t="s">
        <v>802</v>
      </c>
      <c r="J86" s="254" t="s">
        <v>64</v>
      </c>
      <c r="K86" s="256" t="s">
        <v>427</v>
      </c>
      <c r="L86" s="255" t="s">
        <v>1550</v>
      </c>
      <c r="M86" s="257" t="s">
        <v>774</v>
      </c>
      <c r="N86" s="255" t="s">
        <v>772</v>
      </c>
      <c r="O86" s="255" t="s">
        <v>803</v>
      </c>
      <c r="P86" s="255" t="s">
        <v>1555</v>
      </c>
      <c r="Q86" s="255" t="s">
        <v>1556</v>
      </c>
      <c r="R86" s="255" t="s">
        <v>422</v>
      </c>
      <c r="S86" s="255" t="s">
        <v>362</v>
      </c>
      <c r="T86" s="255" t="s">
        <v>362</v>
      </c>
      <c r="U86" s="258" t="s">
        <v>144</v>
      </c>
      <c r="V86" s="259">
        <v>0.2</v>
      </c>
      <c r="W86" s="258" t="s">
        <v>362</v>
      </c>
      <c r="X86" s="258" t="s">
        <v>362</v>
      </c>
      <c r="Y86" s="258" t="s">
        <v>362</v>
      </c>
      <c r="Z86" s="258" t="s">
        <v>362</v>
      </c>
      <c r="AA86" s="258" t="s">
        <v>362</v>
      </c>
      <c r="AB86" s="258" t="s">
        <v>362</v>
      </c>
      <c r="AC86" s="258" t="s">
        <v>53</v>
      </c>
      <c r="AD86" s="259">
        <v>1</v>
      </c>
      <c r="AE86" s="67" t="s">
        <v>429</v>
      </c>
      <c r="AF86" s="255" t="s">
        <v>1568</v>
      </c>
      <c r="AG86" s="258" t="s">
        <v>144</v>
      </c>
      <c r="AH86" s="270">
        <v>8.4000000000000005E-2</v>
      </c>
      <c r="AI86" s="258" t="s">
        <v>53</v>
      </c>
      <c r="AJ86" s="270">
        <v>1</v>
      </c>
      <c r="AK86" s="67" t="s">
        <v>429</v>
      </c>
      <c r="AL86" s="255" t="s">
        <v>804</v>
      </c>
      <c r="AM86" s="254" t="s">
        <v>386</v>
      </c>
      <c r="AN86" s="260" t="s">
        <v>805</v>
      </c>
      <c r="AO86" s="260" t="s">
        <v>1569</v>
      </c>
      <c r="AP86" s="275" t="s">
        <v>1570</v>
      </c>
      <c r="AQ86" s="273" t="s">
        <v>362</v>
      </c>
      <c r="AR86" s="260" t="s">
        <v>965</v>
      </c>
      <c r="AS86" s="260" t="s">
        <v>933</v>
      </c>
      <c r="AT86" s="255" t="s">
        <v>1571</v>
      </c>
      <c r="AU86" s="255" t="s">
        <v>1572</v>
      </c>
      <c r="AV86" s="255" t="s">
        <v>1573</v>
      </c>
      <c r="AW86" s="183">
        <v>45639</v>
      </c>
      <c r="AX86" s="184" t="s">
        <v>482</v>
      </c>
      <c r="AY86" s="185" t="s">
        <v>1566</v>
      </c>
      <c r="AZ86" s="237"/>
      <c r="BA86" s="182"/>
      <c r="BB86" s="182"/>
      <c r="BC86" s="183"/>
      <c r="BD86" s="184"/>
      <c r="BE86" s="185"/>
      <c r="BF86" s="186"/>
      <c r="BG86" s="187"/>
      <c r="BH86" s="188"/>
      <c r="BI86" s="186"/>
      <c r="BJ86" s="184"/>
      <c r="BK86" s="185"/>
      <c r="BL86" s="186"/>
      <c r="BM86" s="187"/>
      <c r="BN86" s="188"/>
      <c r="BO86" s="186"/>
      <c r="BP86" s="184"/>
      <c r="BQ86" s="185"/>
      <c r="BR86" s="186"/>
      <c r="BS86" s="187"/>
      <c r="BT86" s="188"/>
      <c r="BU86" s="186"/>
      <c r="BV86" s="184"/>
      <c r="BW86" s="185"/>
      <c r="BX86" s="186"/>
      <c r="BY86" s="187"/>
      <c r="BZ86" s="188"/>
      <c r="CA86" s="186"/>
      <c r="CB86" s="184"/>
      <c r="CC86" s="185"/>
      <c r="CD86" s="186"/>
      <c r="CE86" s="187"/>
      <c r="CF86" s="189"/>
      <c r="CG86" s="2">
        <f t="shared" si="56"/>
        <v>33</v>
      </c>
      <c r="CH86" s="52" t="s">
        <v>797</v>
      </c>
      <c r="CI86" s="52" t="s">
        <v>798</v>
      </c>
      <c r="CJ86" s="52" t="s">
        <v>757</v>
      </c>
      <c r="CK86" s="52" t="s">
        <v>376</v>
      </c>
      <c r="CL86" s="52" t="s">
        <v>377</v>
      </c>
      <c r="CM86" s="52" t="s">
        <v>377</v>
      </c>
      <c r="CN86" s="52" t="s">
        <v>378</v>
      </c>
      <c r="CO86" s="52" t="s">
        <v>377</v>
      </c>
      <c r="CP86" s="52" t="s">
        <v>380</v>
      </c>
      <c r="CQ86" s="52"/>
      <c r="CR86" s="52" t="s">
        <v>380</v>
      </c>
      <c r="CS86" s="52" t="s">
        <v>387</v>
      </c>
      <c r="CT86" s="52" t="s">
        <v>380</v>
      </c>
      <c r="CU86" s="52" t="s">
        <v>380</v>
      </c>
      <c r="CV86" s="52" t="s">
        <v>380</v>
      </c>
      <c r="CW86" s="52" t="s">
        <v>380</v>
      </c>
      <c r="CX86" s="52" t="s">
        <v>792</v>
      </c>
      <c r="CY86" s="52" t="s">
        <v>380</v>
      </c>
      <c r="CZ86" s="52" t="s">
        <v>380</v>
      </c>
      <c r="DA86" s="52" t="s">
        <v>380</v>
      </c>
      <c r="DB86" s="52" t="s">
        <v>380</v>
      </c>
      <c r="DC86" s="52" t="s">
        <v>380</v>
      </c>
      <c r="DD86" s="52" t="s">
        <v>380</v>
      </c>
      <c r="DF86" s="174" t="str">
        <f t="shared" si="57"/>
        <v>Corrupción</v>
      </c>
      <c r="DG86" s="330" t="str">
        <f t="shared" si="58"/>
        <v>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v>
      </c>
      <c r="DH86" s="330"/>
      <c r="DI86" s="330"/>
      <c r="DJ86" s="330"/>
      <c r="DK86" s="330"/>
      <c r="DL86" s="330"/>
      <c r="DM86" s="330"/>
      <c r="DN86" s="174" t="str">
        <f t="shared" si="59"/>
        <v>Extremo</v>
      </c>
      <c r="DO86" s="174" t="str">
        <f t="shared" si="70"/>
        <v>Extremo</v>
      </c>
      <c r="DQ86" s="170" t="e">
        <f>SUM(LEN(#REF!)-LEN(SUBSTITUTE(#REF!,"- Preventivo","")))/LEN("- Preventivo")</f>
        <v>#REF!</v>
      </c>
      <c r="DR86" s="170" t="e">
        <f t="shared" si="60"/>
        <v>#REF!</v>
      </c>
      <c r="DS86" s="170" t="e">
        <f>SUM(LEN(#REF!)-LEN(SUBSTITUTE(#REF!,"- Detectivo","")))/LEN("- Detectivo")</f>
        <v>#REF!</v>
      </c>
      <c r="DT86" s="170" t="e">
        <f t="shared" si="61"/>
        <v>#REF!</v>
      </c>
      <c r="DU86" s="170" t="e">
        <f>SUM(LEN(#REF!)-LEN(SUBSTITUTE(#REF!,"- Correctivo","")))/LEN("- Correctivo")</f>
        <v>#REF!</v>
      </c>
      <c r="DV86" s="170" t="e">
        <f t="shared" si="62"/>
        <v>#REF!</v>
      </c>
      <c r="DW86" s="170" t="e">
        <f t="shared" si="71"/>
        <v>#REF!</v>
      </c>
      <c r="DX86" s="170" t="e">
        <f t="shared" si="63"/>
        <v>#REF!</v>
      </c>
      <c r="DY86" s="170" t="e">
        <f>SUM(LEN(#REF!)-LEN(SUBSTITUTE(#REF!,"- Documentado","")))/LEN("- Documentado")</f>
        <v>#REF!</v>
      </c>
      <c r="DZ86" s="170" t="e">
        <f>SUM(LEN(#REF!)-LEN(SUBSTITUTE(#REF!,"- Documentado","")))/LEN("- Documentado")</f>
        <v>#REF!</v>
      </c>
      <c r="EA86" s="170" t="e">
        <f t="shared" si="64"/>
        <v>#REF!</v>
      </c>
      <c r="EB86" s="170" t="e">
        <f>SUM(LEN(#REF!)-LEN(SUBSTITUTE(#REF!,"- Continua","")))/LEN("- Continua")</f>
        <v>#REF!</v>
      </c>
      <c r="EC86" s="170" t="e">
        <f>SUM(LEN(#REF!)-LEN(SUBSTITUTE(#REF!,"- Continua","")))/LEN("- Continua")</f>
        <v>#REF!</v>
      </c>
      <c r="ED86" s="170" t="e">
        <f t="shared" si="65"/>
        <v>#REF!</v>
      </c>
      <c r="EE86" s="170" t="e">
        <f>SUM(LEN(#REF!)-LEN(SUBSTITUTE(#REF!,"- Con registro","")))/LEN("- Con registro")</f>
        <v>#REF!</v>
      </c>
      <c r="EF86" s="170" t="e">
        <f>SUM(LEN(#REF!)-LEN(SUBSTITUTE(#REF!,"- Con registro","")))/LEN("- Con registro")</f>
        <v>#REF!</v>
      </c>
      <c r="EG86" s="170" t="e">
        <f t="shared" si="66"/>
        <v>#REF!</v>
      </c>
      <c r="EH86" s="173" t="e">
        <f t="shared" si="72"/>
        <v>#REF!</v>
      </c>
      <c r="EI86" s="173" t="e">
        <f t="shared" si="73"/>
        <v>#REF!</v>
      </c>
      <c r="EJ86" s="204" t="e">
        <f t="shared" si="74"/>
        <v>#REF!</v>
      </c>
      <c r="EK86" s="332" t="e">
        <f t="shared" si="75"/>
        <v>#REF!</v>
      </c>
      <c r="EL86" s="332"/>
      <c r="EM86" s="332"/>
      <c r="EN86" s="332"/>
      <c r="EO86" s="332"/>
      <c r="EP86" s="332"/>
      <c r="EQ86" s="332"/>
      <c r="ER86" s="332"/>
      <c r="ES86" s="332"/>
      <c r="ET86" s="332"/>
      <c r="EV86" s="198">
        <f t="shared" si="76"/>
        <v>45639</v>
      </c>
      <c r="EW86" s="199" t="str">
        <f t="shared" si="77"/>
        <v>31 de enero de 2025</v>
      </c>
      <c r="EX86" s="170" t="str">
        <f t="shared" si="78"/>
        <v>Riesgos</v>
      </c>
      <c r="EY86" s="170" t="str">
        <f t="shared" si="67"/>
        <v>ID_-: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v>
      </c>
      <c r="EZ86" s="170" t="str">
        <f t="shared" si="68"/>
        <v>Ajuste en Identificación del riesgo
Análisis antes de controles
Establecimiento de controles
Evaluación de controles
Tratamiento del riesgo en el Mapa de riesgos de Gobierno Abierto y Relacionamiento con la Ciudadanía</v>
      </c>
      <c r="FA86" s="170" t="str">
        <f t="shared" si="69"/>
        <v>Solicitud de cambio realizada y aprobada por la Oficina Consejería Distrital de Tecnologías de Información y Comunicaciones –TIC a través del Aplicativo DARUMA</v>
      </c>
    </row>
    <row r="87" spans="1:157" ht="399.95" customHeight="1" x14ac:dyDescent="0.2">
      <c r="A87" s="247" t="s">
        <v>750</v>
      </c>
      <c r="B87" s="248" t="s">
        <v>751</v>
      </c>
      <c r="C87" s="248" t="s">
        <v>752</v>
      </c>
      <c r="D87" s="247" t="s">
        <v>902</v>
      </c>
      <c r="E87" s="249" t="s">
        <v>39</v>
      </c>
      <c r="F87" s="250" t="s">
        <v>1622</v>
      </c>
      <c r="G87" s="247" t="s">
        <v>362</v>
      </c>
      <c r="H87" s="247" t="s">
        <v>362</v>
      </c>
      <c r="I87" s="251" t="s">
        <v>1623</v>
      </c>
      <c r="J87" s="247" t="s">
        <v>36</v>
      </c>
      <c r="K87" s="247" t="s">
        <v>363</v>
      </c>
      <c r="L87" s="247" t="s">
        <v>823</v>
      </c>
      <c r="M87" s="248" t="s">
        <v>1624</v>
      </c>
      <c r="N87" s="248" t="s">
        <v>1532</v>
      </c>
      <c r="O87" s="248" t="s">
        <v>1033</v>
      </c>
      <c r="P87" s="248" t="s">
        <v>1625</v>
      </c>
      <c r="Q87" s="248" t="s">
        <v>365</v>
      </c>
      <c r="R87" s="248" t="s">
        <v>442</v>
      </c>
      <c r="S87" s="248" t="s">
        <v>389</v>
      </c>
      <c r="T87" s="248" t="s">
        <v>1626</v>
      </c>
      <c r="U87" s="252" t="s">
        <v>123</v>
      </c>
      <c r="V87" s="253">
        <v>0.4</v>
      </c>
      <c r="W87" s="252" t="s">
        <v>145</v>
      </c>
      <c r="X87" s="252" t="s">
        <v>103</v>
      </c>
      <c r="Y87" s="252" t="s">
        <v>145</v>
      </c>
      <c r="Z87" s="252" t="s">
        <v>145</v>
      </c>
      <c r="AA87" s="252" t="s">
        <v>103</v>
      </c>
      <c r="AB87" s="252" t="s">
        <v>103</v>
      </c>
      <c r="AC87" s="252" t="s">
        <v>103</v>
      </c>
      <c r="AD87" s="253">
        <v>0.6</v>
      </c>
      <c r="AE87" s="213" t="s">
        <v>86</v>
      </c>
      <c r="AF87" s="248" t="s">
        <v>1627</v>
      </c>
      <c r="AG87" s="252" t="s">
        <v>144</v>
      </c>
      <c r="AH87" s="269">
        <v>0.16799999999999998</v>
      </c>
      <c r="AI87" s="252" t="s">
        <v>124</v>
      </c>
      <c r="AJ87" s="269">
        <v>0.25312499999999999</v>
      </c>
      <c r="AK87" s="214" t="s">
        <v>369</v>
      </c>
      <c r="AL87" s="248" t="s">
        <v>580</v>
      </c>
      <c r="AM87" s="247" t="s">
        <v>371</v>
      </c>
      <c r="AN87" s="248" t="s">
        <v>1628</v>
      </c>
      <c r="AO87" s="248" t="s">
        <v>1629</v>
      </c>
      <c r="AP87" s="248" t="s">
        <v>1630</v>
      </c>
      <c r="AQ87" s="248" t="s">
        <v>362</v>
      </c>
      <c r="AR87" s="248" t="s">
        <v>965</v>
      </c>
      <c r="AS87" s="248" t="s">
        <v>1112</v>
      </c>
      <c r="AT87" s="248" t="s">
        <v>1631</v>
      </c>
      <c r="AU87" s="248" t="s">
        <v>1632</v>
      </c>
      <c r="AV87" s="272" t="s">
        <v>1633</v>
      </c>
      <c r="AW87" s="183">
        <v>45652</v>
      </c>
      <c r="AX87" s="184" t="s">
        <v>482</v>
      </c>
      <c r="AY87" s="185" t="s">
        <v>1634</v>
      </c>
      <c r="AZ87" s="216"/>
      <c r="BA87" s="239"/>
      <c r="BB87" s="240"/>
      <c r="BC87" s="186"/>
      <c r="BD87" s="184"/>
      <c r="BE87" s="185"/>
      <c r="BF87" s="186"/>
      <c r="BG87" s="187"/>
      <c r="BH87" s="188"/>
      <c r="BI87" s="186"/>
      <c r="BJ87" s="184"/>
      <c r="BK87" s="185"/>
      <c r="BL87" s="186"/>
      <c r="BM87" s="187"/>
      <c r="BN87" s="188"/>
      <c r="BO87" s="186"/>
      <c r="BP87" s="184"/>
      <c r="BQ87" s="185"/>
      <c r="BR87" s="186"/>
      <c r="BS87" s="187"/>
      <c r="BT87" s="188"/>
      <c r="BU87" s="186"/>
      <c r="BV87" s="184"/>
      <c r="BW87" s="185"/>
      <c r="BX87" s="186"/>
      <c r="BY87" s="187"/>
      <c r="BZ87" s="188"/>
      <c r="CA87" s="186"/>
      <c r="CB87" s="184"/>
      <c r="CC87" s="185"/>
      <c r="CD87" s="186"/>
      <c r="CE87" s="187"/>
      <c r="CF87" s="189"/>
      <c r="CG87" s="2">
        <f t="shared" si="56"/>
        <v>33</v>
      </c>
      <c r="CH87" s="52" t="s">
        <v>806</v>
      </c>
      <c r="CI87" s="52" t="s">
        <v>391</v>
      </c>
      <c r="CJ87" s="52" t="s">
        <v>757</v>
      </c>
      <c r="CK87" s="52" t="s">
        <v>376</v>
      </c>
      <c r="CL87" s="52" t="s">
        <v>377</v>
      </c>
      <c r="CM87" s="52" t="s">
        <v>377</v>
      </c>
      <c r="CN87" s="52" t="s">
        <v>378</v>
      </c>
      <c r="CO87" s="52" t="s">
        <v>377</v>
      </c>
      <c r="CP87" s="52" t="s">
        <v>380</v>
      </c>
      <c r="CQ87" s="52"/>
      <c r="CR87" s="52" t="s">
        <v>380</v>
      </c>
      <c r="CS87" s="52" t="s">
        <v>406</v>
      </c>
      <c r="CT87" s="52" t="s">
        <v>380</v>
      </c>
      <c r="CU87" s="52" t="s">
        <v>380</v>
      </c>
      <c r="CV87" s="52" t="s">
        <v>380</v>
      </c>
      <c r="CW87" s="52" t="s">
        <v>380</v>
      </c>
      <c r="CX87" s="52" t="s">
        <v>807</v>
      </c>
      <c r="CY87" s="52" t="s">
        <v>380</v>
      </c>
      <c r="CZ87" s="52"/>
      <c r="DA87" s="52"/>
      <c r="DB87" s="52"/>
      <c r="DC87" s="52"/>
      <c r="DD87" s="52" t="s">
        <v>380</v>
      </c>
      <c r="DF87" s="174" t="str">
        <f t="shared" si="57"/>
        <v>Gestión de procesos</v>
      </c>
      <c r="DG87" s="330" t="str">
        <f t="shared" si="58"/>
        <v>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v>
      </c>
      <c r="DH87" s="330"/>
      <c r="DI87" s="330"/>
      <c r="DJ87" s="330"/>
      <c r="DK87" s="330"/>
      <c r="DL87" s="330"/>
      <c r="DM87" s="330"/>
      <c r="DN87" s="174" t="str">
        <f t="shared" si="59"/>
        <v>Moderado</v>
      </c>
      <c r="DO87" s="174" t="str">
        <f t="shared" si="70"/>
        <v>Bajo</v>
      </c>
      <c r="DQ87" s="170" t="e">
        <f>SUM(LEN(#REF!)-LEN(SUBSTITUTE(#REF!,"- Preventivo","")))/LEN("- Preventivo")</f>
        <v>#REF!</v>
      </c>
      <c r="DR87" s="170" t="e">
        <f t="shared" si="60"/>
        <v>#REF!</v>
      </c>
      <c r="DS87" s="170" t="e">
        <f>SUM(LEN(#REF!)-LEN(SUBSTITUTE(#REF!,"- Detectivo","")))/LEN("- Detectivo")</f>
        <v>#REF!</v>
      </c>
      <c r="DT87" s="170" t="e">
        <f t="shared" si="61"/>
        <v>#REF!</v>
      </c>
      <c r="DU87" s="170" t="e">
        <f>SUM(LEN(#REF!)-LEN(SUBSTITUTE(#REF!,"- Correctivo","")))/LEN("- Correctivo")</f>
        <v>#REF!</v>
      </c>
      <c r="DV87" s="170" t="e">
        <f t="shared" si="62"/>
        <v>#REF!</v>
      </c>
      <c r="DW87" s="170" t="e">
        <f t="shared" si="71"/>
        <v>#REF!</v>
      </c>
      <c r="DX87" s="170" t="e">
        <f t="shared" si="63"/>
        <v>#REF!</v>
      </c>
      <c r="DY87" s="170" t="e">
        <f>SUM(LEN(#REF!)-LEN(SUBSTITUTE(#REF!,"- Documentado","")))/LEN("- Documentado")</f>
        <v>#REF!</v>
      </c>
      <c r="DZ87" s="170" t="e">
        <f>SUM(LEN(#REF!)-LEN(SUBSTITUTE(#REF!,"- Documentado","")))/LEN("- Documentado")</f>
        <v>#REF!</v>
      </c>
      <c r="EA87" s="170" t="e">
        <f t="shared" si="64"/>
        <v>#REF!</v>
      </c>
      <c r="EB87" s="170" t="e">
        <f>SUM(LEN(#REF!)-LEN(SUBSTITUTE(#REF!,"- Continua","")))/LEN("- Continua")</f>
        <v>#REF!</v>
      </c>
      <c r="EC87" s="170" t="e">
        <f>SUM(LEN(#REF!)-LEN(SUBSTITUTE(#REF!,"- Continua","")))/LEN("- Continua")</f>
        <v>#REF!</v>
      </c>
      <c r="ED87" s="170" t="e">
        <f t="shared" si="65"/>
        <v>#REF!</v>
      </c>
      <c r="EE87" s="170" t="e">
        <f>SUM(LEN(#REF!)-LEN(SUBSTITUTE(#REF!,"- Con registro","")))/LEN("- Con registro")</f>
        <v>#REF!</v>
      </c>
      <c r="EF87" s="170" t="e">
        <f>SUM(LEN(#REF!)-LEN(SUBSTITUTE(#REF!,"- Con registro","")))/LEN("- Con registro")</f>
        <v>#REF!</v>
      </c>
      <c r="EG87" s="170" t="e">
        <f t="shared" si="66"/>
        <v>#REF!</v>
      </c>
      <c r="EH87" s="173" t="e">
        <f t="shared" si="72"/>
        <v>#REF!</v>
      </c>
      <c r="EI87" s="173" t="e">
        <f t="shared" si="73"/>
        <v>#REF!</v>
      </c>
      <c r="EJ87" s="204" t="e">
        <f t="shared" si="74"/>
        <v>#REF!</v>
      </c>
      <c r="EK87" s="332" t="e">
        <f t="shared" si="75"/>
        <v>#REF!</v>
      </c>
      <c r="EL87" s="332"/>
      <c r="EM87" s="332"/>
      <c r="EN87" s="332"/>
      <c r="EO87" s="332"/>
      <c r="EP87" s="332"/>
      <c r="EQ87" s="332"/>
      <c r="ER87" s="332"/>
      <c r="ES87" s="332"/>
      <c r="ET87" s="332"/>
      <c r="EV87" s="198">
        <f t="shared" si="76"/>
        <v>45652</v>
      </c>
      <c r="EW87" s="199" t="str">
        <f t="shared" si="77"/>
        <v>31 de enero de 2025</v>
      </c>
      <c r="EX87" s="170" t="str">
        <f t="shared" si="78"/>
        <v>Riesgos</v>
      </c>
      <c r="EY87" s="170" t="str">
        <f t="shared" si="67"/>
        <v>ID_-: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v>
      </c>
      <c r="EZ87" s="170" t="str">
        <f t="shared" si="68"/>
        <v>Ajuste en Identificación del riesgo
Análisis antes de controles
Establecimiento de controles
Evaluación de controles
Tratamiento del riesgo en el Mapa de riesgos de Gobierno Abierto y Relacionamiento con la Ciudadanía</v>
      </c>
      <c r="FA87" s="170" t="str">
        <f t="shared" si="69"/>
        <v>Solicitud de cambio realizada y aprobada por la Subsecretaria Distrital de Fortalecimiento Institucional a través del Aplicativo DARUMA</v>
      </c>
    </row>
    <row r="88" spans="1:157" ht="399.95" customHeight="1" x14ac:dyDescent="0.2">
      <c r="A88" s="247" t="s">
        <v>750</v>
      </c>
      <c r="B88" s="248" t="s">
        <v>751</v>
      </c>
      <c r="C88" s="248" t="s">
        <v>752</v>
      </c>
      <c r="D88" s="247" t="s">
        <v>902</v>
      </c>
      <c r="E88" s="249" t="s">
        <v>39</v>
      </c>
      <c r="F88" s="250" t="s">
        <v>1635</v>
      </c>
      <c r="G88" s="247" t="s">
        <v>362</v>
      </c>
      <c r="H88" s="247" t="s">
        <v>362</v>
      </c>
      <c r="I88" s="251" t="s">
        <v>1636</v>
      </c>
      <c r="J88" s="247" t="s">
        <v>36</v>
      </c>
      <c r="K88" s="247" t="s">
        <v>363</v>
      </c>
      <c r="L88" s="247" t="s">
        <v>823</v>
      </c>
      <c r="M88" s="248" t="s">
        <v>1637</v>
      </c>
      <c r="N88" s="248" t="s">
        <v>1638</v>
      </c>
      <c r="O88" s="248" t="s">
        <v>1639</v>
      </c>
      <c r="P88" s="248" t="s">
        <v>1625</v>
      </c>
      <c r="Q88" s="248" t="s">
        <v>365</v>
      </c>
      <c r="R88" s="248" t="s">
        <v>442</v>
      </c>
      <c r="S88" s="248" t="s">
        <v>389</v>
      </c>
      <c r="T88" s="248" t="s">
        <v>1626</v>
      </c>
      <c r="U88" s="252" t="s">
        <v>102</v>
      </c>
      <c r="V88" s="253">
        <v>0.6</v>
      </c>
      <c r="W88" s="252" t="s">
        <v>145</v>
      </c>
      <c r="X88" s="252" t="s">
        <v>103</v>
      </c>
      <c r="Y88" s="252" t="s">
        <v>145</v>
      </c>
      <c r="Z88" s="252" t="s">
        <v>145</v>
      </c>
      <c r="AA88" s="252" t="s">
        <v>145</v>
      </c>
      <c r="AB88" s="252" t="s">
        <v>103</v>
      </c>
      <c r="AC88" s="252" t="s">
        <v>103</v>
      </c>
      <c r="AD88" s="253">
        <v>0.6</v>
      </c>
      <c r="AE88" s="213" t="s">
        <v>86</v>
      </c>
      <c r="AF88" s="248" t="s">
        <v>1627</v>
      </c>
      <c r="AG88" s="252" t="s">
        <v>123</v>
      </c>
      <c r="AH88" s="269">
        <v>0.252</v>
      </c>
      <c r="AI88" s="252" t="s">
        <v>124</v>
      </c>
      <c r="AJ88" s="269">
        <v>0.25312499999999999</v>
      </c>
      <c r="AK88" s="213" t="s">
        <v>86</v>
      </c>
      <c r="AL88" s="248" t="s">
        <v>1640</v>
      </c>
      <c r="AM88" s="247" t="s">
        <v>371</v>
      </c>
      <c r="AN88" s="248" t="s">
        <v>1628</v>
      </c>
      <c r="AO88" s="248" t="s">
        <v>1629</v>
      </c>
      <c r="AP88" s="248" t="s">
        <v>1630</v>
      </c>
      <c r="AQ88" s="248" t="s">
        <v>362</v>
      </c>
      <c r="AR88" s="248" t="s">
        <v>965</v>
      </c>
      <c r="AS88" s="248" t="s">
        <v>1112</v>
      </c>
      <c r="AT88" s="248" t="s">
        <v>1641</v>
      </c>
      <c r="AU88" s="248" t="s">
        <v>1642</v>
      </c>
      <c r="AV88" s="272" t="s">
        <v>1643</v>
      </c>
      <c r="AW88" s="183">
        <v>45652</v>
      </c>
      <c r="AX88" s="184" t="s">
        <v>482</v>
      </c>
      <c r="AY88" s="185" t="s">
        <v>1634</v>
      </c>
      <c r="AZ88" s="186"/>
      <c r="BA88" s="184"/>
      <c r="BB88" s="188"/>
      <c r="BC88" s="186"/>
      <c r="BD88" s="184"/>
      <c r="BE88" s="185"/>
      <c r="BF88" s="186"/>
      <c r="BG88" s="187"/>
      <c r="BH88" s="188"/>
      <c r="BI88" s="186"/>
      <c r="BJ88" s="184"/>
      <c r="BK88" s="185"/>
      <c r="BL88" s="186"/>
      <c r="BM88" s="187"/>
      <c r="BN88" s="188"/>
      <c r="BO88" s="186"/>
      <c r="BP88" s="184"/>
      <c r="BQ88" s="185"/>
      <c r="BR88" s="186"/>
      <c r="BS88" s="187"/>
      <c r="BT88" s="188"/>
      <c r="BU88" s="186"/>
      <c r="BV88" s="184"/>
      <c r="BW88" s="185"/>
      <c r="BX88" s="186"/>
      <c r="BY88" s="187"/>
      <c r="BZ88" s="188"/>
      <c r="CA88" s="186"/>
      <c r="CB88" s="184"/>
      <c r="CC88" s="185"/>
      <c r="CD88" s="186"/>
      <c r="CE88" s="187"/>
      <c r="CF88" s="189"/>
      <c r="CG88" s="2">
        <f t="shared" si="56"/>
        <v>33</v>
      </c>
      <c r="CH88" s="52" t="s">
        <v>806</v>
      </c>
      <c r="CI88" s="52" t="s">
        <v>391</v>
      </c>
      <c r="CJ88" s="52" t="s">
        <v>757</v>
      </c>
      <c r="CK88" s="52" t="s">
        <v>376</v>
      </c>
      <c r="CL88" s="52" t="s">
        <v>377</v>
      </c>
      <c r="CM88" s="52" t="s">
        <v>377</v>
      </c>
      <c r="CN88" s="52" t="s">
        <v>378</v>
      </c>
      <c r="CO88" s="52" t="s">
        <v>377</v>
      </c>
      <c r="CP88" s="52" t="s">
        <v>380</v>
      </c>
      <c r="CQ88" s="52"/>
      <c r="CR88" s="52" t="s">
        <v>380</v>
      </c>
      <c r="CS88" s="52" t="s">
        <v>380</v>
      </c>
      <c r="CT88" s="52" t="s">
        <v>380</v>
      </c>
      <c r="CU88" s="52" t="s">
        <v>380</v>
      </c>
      <c r="CV88" s="52" t="s">
        <v>380</v>
      </c>
      <c r="CW88" s="52" t="s">
        <v>380</v>
      </c>
      <c r="CX88" s="52" t="s">
        <v>808</v>
      </c>
      <c r="CY88" s="52" t="s">
        <v>380</v>
      </c>
      <c r="CZ88" s="52"/>
      <c r="DA88" s="52"/>
      <c r="DB88" s="52"/>
      <c r="DC88" s="52"/>
      <c r="DD88" s="52" t="s">
        <v>380</v>
      </c>
      <c r="DF88" s="174" t="str">
        <f t="shared" si="57"/>
        <v>Gestión de procesos</v>
      </c>
      <c r="DG88" s="330" t="str">
        <f t="shared" si="58"/>
        <v>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v>
      </c>
      <c r="DH88" s="330"/>
      <c r="DI88" s="330"/>
      <c r="DJ88" s="330"/>
      <c r="DK88" s="330"/>
      <c r="DL88" s="330"/>
      <c r="DM88" s="330"/>
      <c r="DN88" s="174" t="str">
        <f t="shared" si="59"/>
        <v>Moderado</v>
      </c>
      <c r="DO88" s="174" t="str">
        <f t="shared" si="70"/>
        <v>Moderado</v>
      </c>
      <c r="DQ88" s="170" t="e">
        <f>SUM(LEN(#REF!)-LEN(SUBSTITUTE(#REF!,"- Preventivo","")))/LEN("- Preventivo")</f>
        <v>#REF!</v>
      </c>
      <c r="DR88" s="170" t="e">
        <f t="shared" si="60"/>
        <v>#REF!</v>
      </c>
      <c r="DS88" s="170" t="e">
        <f>SUM(LEN(#REF!)-LEN(SUBSTITUTE(#REF!,"- Detectivo","")))/LEN("- Detectivo")</f>
        <v>#REF!</v>
      </c>
      <c r="DT88" s="170" t="e">
        <f t="shared" si="61"/>
        <v>#REF!</v>
      </c>
      <c r="DU88" s="170" t="e">
        <f>SUM(LEN(#REF!)-LEN(SUBSTITUTE(#REF!,"- Correctivo","")))/LEN("- Correctivo")</f>
        <v>#REF!</v>
      </c>
      <c r="DV88" s="170" t="e">
        <f t="shared" si="62"/>
        <v>#REF!</v>
      </c>
      <c r="DW88" s="170" t="e">
        <f t="shared" si="71"/>
        <v>#REF!</v>
      </c>
      <c r="DX88" s="170" t="e">
        <f t="shared" si="63"/>
        <v>#REF!</v>
      </c>
      <c r="DY88" s="170" t="e">
        <f>SUM(LEN(#REF!)-LEN(SUBSTITUTE(#REF!,"- Documentado","")))/LEN("- Documentado")</f>
        <v>#REF!</v>
      </c>
      <c r="DZ88" s="170" t="e">
        <f>SUM(LEN(#REF!)-LEN(SUBSTITUTE(#REF!,"- Documentado","")))/LEN("- Documentado")</f>
        <v>#REF!</v>
      </c>
      <c r="EA88" s="170" t="e">
        <f t="shared" si="64"/>
        <v>#REF!</v>
      </c>
      <c r="EB88" s="170" t="e">
        <f>SUM(LEN(#REF!)-LEN(SUBSTITUTE(#REF!,"- Continua","")))/LEN("- Continua")</f>
        <v>#REF!</v>
      </c>
      <c r="EC88" s="170" t="e">
        <f>SUM(LEN(#REF!)-LEN(SUBSTITUTE(#REF!,"- Continua","")))/LEN("- Continua")</f>
        <v>#REF!</v>
      </c>
      <c r="ED88" s="170" t="e">
        <f t="shared" si="65"/>
        <v>#REF!</v>
      </c>
      <c r="EE88" s="170" t="e">
        <f>SUM(LEN(#REF!)-LEN(SUBSTITUTE(#REF!,"- Con registro","")))/LEN("- Con registro")</f>
        <v>#REF!</v>
      </c>
      <c r="EF88" s="170" t="e">
        <f>SUM(LEN(#REF!)-LEN(SUBSTITUTE(#REF!,"- Con registro","")))/LEN("- Con registro")</f>
        <v>#REF!</v>
      </c>
      <c r="EG88" s="170" t="e">
        <f t="shared" si="66"/>
        <v>#REF!</v>
      </c>
      <c r="EH88" s="173" t="e">
        <f t="shared" si="72"/>
        <v>#REF!</v>
      </c>
      <c r="EI88" s="173" t="e">
        <f t="shared" si="73"/>
        <v>#REF!</v>
      </c>
      <c r="EJ88" s="204" t="e">
        <f t="shared" si="74"/>
        <v>#REF!</v>
      </c>
      <c r="EK88" s="332" t="e">
        <f t="shared" si="75"/>
        <v>#REF!</v>
      </c>
      <c r="EL88" s="332"/>
      <c r="EM88" s="332"/>
      <c r="EN88" s="332"/>
      <c r="EO88" s="332"/>
      <c r="EP88" s="332"/>
      <c r="EQ88" s="332"/>
      <c r="ER88" s="332"/>
      <c r="ES88" s="332"/>
      <c r="ET88" s="332"/>
      <c r="EV88" s="198">
        <f t="shared" si="76"/>
        <v>45652</v>
      </c>
      <c r="EW88" s="199" t="str">
        <f t="shared" si="77"/>
        <v>31 de enero de 2025</v>
      </c>
      <c r="EX88" s="170" t="str">
        <f t="shared" si="78"/>
        <v>Riesgos</v>
      </c>
      <c r="EY88" s="170" t="str">
        <f t="shared" si="67"/>
        <v>ID_-: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v>
      </c>
      <c r="EZ88" s="170" t="str">
        <f t="shared" si="68"/>
        <v>Ajuste en Identificación del riesgo
Análisis antes de controles
Establecimiento de controles
Evaluación de controles
Tratamiento del riesgo en el Mapa de riesgos de Gobierno Abierto y Relacionamiento con la Ciudadanía</v>
      </c>
      <c r="FA88" s="170" t="str">
        <f t="shared" si="69"/>
        <v>Solicitud de cambio realizada y aprobada por la Subsecretaria Distrital de Fortalecimiento Institucional a través del Aplicativo DARUMA</v>
      </c>
    </row>
    <row r="89" spans="1:157" ht="399.95" customHeight="1" x14ac:dyDescent="0.2">
      <c r="A89" s="254" t="s">
        <v>809</v>
      </c>
      <c r="B89" s="255" t="s">
        <v>810</v>
      </c>
      <c r="C89" s="255" t="s">
        <v>811</v>
      </c>
      <c r="D89" s="254" t="s">
        <v>1644</v>
      </c>
      <c r="E89" s="256" t="s">
        <v>39</v>
      </c>
      <c r="F89" s="255" t="s">
        <v>1645</v>
      </c>
      <c r="G89" s="256" t="s">
        <v>362</v>
      </c>
      <c r="H89" s="256" t="s">
        <v>362</v>
      </c>
      <c r="I89" s="251" t="s">
        <v>812</v>
      </c>
      <c r="J89" s="254" t="s">
        <v>64</v>
      </c>
      <c r="K89" s="256" t="s">
        <v>363</v>
      </c>
      <c r="L89" s="255" t="s">
        <v>1646</v>
      </c>
      <c r="M89" s="257" t="s">
        <v>1647</v>
      </c>
      <c r="N89" s="255" t="s">
        <v>1648</v>
      </c>
      <c r="O89" s="255" t="s">
        <v>813</v>
      </c>
      <c r="P89" s="255" t="s">
        <v>1649</v>
      </c>
      <c r="Q89" s="255" t="s">
        <v>1650</v>
      </c>
      <c r="R89" s="255" t="s">
        <v>442</v>
      </c>
      <c r="S89" s="255" t="s">
        <v>389</v>
      </c>
      <c r="T89" s="255" t="s">
        <v>908</v>
      </c>
      <c r="U89" s="258" t="s">
        <v>144</v>
      </c>
      <c r="V89" s="259">
        <v>0.2</v>
      </c>
      <c r="W89" s="258" t="s">
        <v>79</v>
      </c>
      <c r="X89" s="258" t="s">
        <v>103</v>
      </c>
      <c r="Y89" s="258" t="s">
        <v>79</v>
      </c>
      <c r="Z89" s="258" t="s">
        <v>103</v>
      </c>
      <c r="AA89" s="258" t="s">
        <v>103</v>
      </c>
      <c r="AB89" s="258" t="s">
        <v>79</v>
      </c>
      <c r="AC89" s="258" t="s">
        <v>79</v>
      </c>
      <c r="AD89" s="259">
        <v>0.8</v>
      </c>
      <c r="AE89" s="67" t="s">
        <v>383</v>
      </c>
      <c r="AF89" s="255" t="s">
        <v>384</v>
      </c>
      <c r="AG89" s="258" t="s">
        <v>144</v>
      </c>
      <c r="AH89" s="270">
        <v>2.5919999999999995E-2</v>
      </c>
      <c r="AI89" s="258" t="s">
        <v>79</v>
      </c>
      <c r="AJ89" s="270">
        <v>0.8</v>
      </c>
      <c r="AK89" s="67" t="s">
        <v>383</v>
      </c>
      <c r="AL89" s="255" t="s">
        <v>1651</v>
      </c>
      <c r="AM89" s="254" t="s">
        <v>386</v>
      </c>
      <c r="AN89" s="255" t="s">
        <v>1652</v>
      </c>
      <c r="AO89" s="255" t="s">
        <v>1653</v>
      </c>
      <c r="AP89" s="275" t="s">
        <v>1654</v>
      </c>
      <c r="AQ89" s="275" t="s">
        <v>362</v>
      </c>
      <c r="AR89" s="255" t="s">
        <v>1655</v>
      </c>
      <c r="AS89" s="275" t="s">
        <v>1165</v>
      </c>
      <c r="AT89" s="255" t="s">
        <v>815</v>
      </c>
      <c r="AU89" s="255" t="s">
        <v>1656</v>
      </c>
      <c r="AV89" s="255" t="s">
        <v>816</v>
      </c>
      <c r="AW89" s="183">
        <v>45649</v>
      </c>
      <c r="AX89" s="184" t="s">
        <v>612</v>
      </c>
      <c r="AY89" s="185" t="s">
        <v>1657</v>
      </c>
      <c r="AZ89" s="205"/>
      <c r="BA89" s="187"/>
      <c r="BB89" s="188"/>
      <c r="BC89" s="186"/>
      <c r="BD89" s="184"/>
      <c r="BE89" s="185"/>
      <c r="BF89" s="186"/>
      <c r="BG89" s="187"/>
      <c r="BH89" s="188"/>
      <c r="BI89" s="186"/>
      <c r="BJ89" s="184"/>
      <c r="BK89" s="185"/>
      <c r="BL89" s="186"/>
      <c r="BM89" s="187"/>
      <c r="BN89" s="188"/>
      <c r="BO89" s="186"/>
      <c r="BP89" s="184"/>
      <c r="BQ89" s="185"/>
      <c r="BR89" s="186"/>
      <c r="BS89" s="187"/>
      <c r="BT89" s="188"/>
      <c r="BU89" s="186"/>
      <c r="BV89" s="184"/>
      <c r="BW89" s="185"/>
      <c r="BX89" s="186"/>
      <c r="BY89" s="187"/>
      <c r="BZ89" s="188"/>
      <c r="CA89" s="186"/>
      <c r="CB89" s="184"/>
      <c r="CC89" s="185"/>
      <c r="CD89" s="186"/>
      <c r="CE89" s="187"/>
      <c r="CF89" s="189"/>
      <c r="CG89" s="2">
        <f t="shared" si="56"/>
        <v>33</v>
      </c>
      <c r="CH89" s="52" t="s">
        <v>818</v>
      </c>
      <c r="CI89" s="52" t="s">
        <v>819</v>
      </c>
      <c r="CJ89" s="52" t="s">
        <v>820</v>
      </c>
      <c r="CK89" s="52" t="s">
        <v>376</v>
      </c>
      <c r="CL89" s="52" t="s">
        <v>377</v>
      </c>
      <c r="CM89" s="52" t="s">
        <v>377</v>
      </c>
      <c r="CN89" s="52" t="s">
        <v>378</v>
      </c>
      <c r="CO89" s="52" t="s">
        <v>377</v>
      </c>
      <c r="CP89" s="52" t="s">
        <v>380</v>
      </c>
      <c r="CQ89" s="52"/>
      <c r="CR89" s="52" t="s">
        <v>380</v>
      </c>
      <c r="CS89" s="52" t="s">
        <v>406</v>
      </c>
      <c r="CT89" s="52" t="s">
        <v>380</v>
      </c>
      <c r="CU89" s="52" t="s">
        <v>380</v>
      </c>
      <c r="CV89" s="52" t="s">
        <v>380</v>
      </c>
      <c r="CW89" s="52" t="s">
        <v>380</v>
      </c>
      <c r="CX89" s="52" t="s">
        <v>821</v>
      </c>
      <c r="CY89" s="52" t="s">
        <v>380</v>
      </c>
      <c r="CZ89" s="52" t="s">
        <v>380</v>
      </c>
      <c r="DA89" s="52" t="s">
        <v>380</v>
      </c>
      <c r="DB89" s="52" t="s">
        <v>380</v>
      </c>
      <c r="DC89" s="52" t="s">
        <v>380</v>
      </c>
      <c r="DD89" s="52" t="s">
        <v>380</v>
      </c>
      <c r="DF89" s="174" t="str">
        <f t="shared" si="57"/>
        <v>Corrupción</v>
      </c>
      <c r="DG89" s="330" t="str">
        <f t="shared" si="58"/>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v>
      </c>
      <c r="DH89" s="330"/>
      <c r="DI89" s="330"/>
      <c r="DJ89" s="330"/>
      <c r="DK89" s="330"/>
      <c r="DL89" s="330"/>
      <c r="DM89" s="330"/>
      <c r="DN89" s="174" t="str">
        <f t="shared" si="59"/>
        <v>Alto</v>
      </c>
      <c r="DO89" s="174" t="str">
        <f t="shared" si="70"/>
        <v>Alto</v>
      </c>
      <c r="DQ89" s="170" t="e">
        <f>SUM(LEN(#REF!)-LEN(SUBSTITUTE(#REF!,"- Preventivo","")))/LEN("- Preventivo")</f>
        <v>#REF!</v>
      </c>
      <c r="DR89" s="170" t="e">
        <f t="shared" si="60"/>
        <v>#REF!</v>
      </c>
      <c r="DS89" s="170" t="e">
        <f>SUM(LEN(#REF!)-LEN(SUBSTITUTE(#REF!,"- Detectivo","")))/LEN("- Detectivo")</f>
        <v>#REF!</v>
      </c>
      <c r="DT89" s="170" t="e">
        <f t="shared" si="61"/>
        <v>#REF!</v>
      </c>
      <c r="DU89" s="170" t="e">
        <f>SUM(LEN(#REF!)-LEN(SUBSTITUTE(#REF!,"- Correctivo","")))/LEN("- Correctivo")</f>
        <v>#REF!</v>
      </c>
      <c r="DV89" s="170" t="e">
        <f t="shared" si="62"/>
        <v>#REF!</v>
      </c>
      <c r="DW89" s="170" t="e">
        <f t="shared" si="71"/>
        <v>#REF!</v>
      </c>
      <c r="DX89" s="170" t="e">
        <f t="shared" si="63"/>
        <v>#REF!</v>
      </c>
      <c r="DY89" s="170" t="e">
        <f>SUM(LEN(#REF!)-LEN(SUBSTITUTE(#REF!,"- Documentado","")))/LEN("- Documentado")</f>
        <v>#REF!</v>
      </c>
      <c r="DZ89" s="170" t="e">
        <f>SUM(LEN(#REF!)-LEN(SUBSTITUTE(#REF!,"- Documentado","")))/LEN("- Documentado")</f>
        <v>#REF!</v>
      </c>
      <c r="EA89" s="170" t="e">
        <f t="shared" si="64"/>
        <v>#REF!</v>
      </c>
      <c r="EB89" s="170" t="e">
        <f>SUM(LEN(#REF!)-LEN(SUBSTITUTE(#REF!,"- Continua","")))/LEN("- Continua")</f>
        <v>#REF!</v>
      </c>
      <c r="EC89" s="170" t="e">
        <f>SUM(LEN(#REF!)-LEN(SUBSTITUTE(#REF!,"- Continua","")))/LEN("- Continua")</f>
        <v>#REF!</v>
      </c>
      <c r="ED89" s="170" t="e">
        <f t="shared" si="65"/>
        <v>#REF!</v>
      </c>
      <c r="EE89" s="170" t="e">
        <f>SUM(LEN(#REF!)-LEN(SUBSTITUTE(#REF!,"- Con registro","")))/LEN("- Con registro")</f>
        <v>#REF!</v>
      </c>
      <c r="EF89" s="170" t="e">
        <f>SUM(LEN(#REF!)-LEN(SUBSTITUTE(#REF!,"- Con registro","")))/LEN("- Con registro")</f>
        <v>#REF!</v>
      </c>
      <c r="EG89" s="170" t="e">
        <f t="shared" si="66"/>
        <v>#REF!</v>
      </c>
      <c r="EH89" s="173" t="e">
        <f t="shared" si="72"/>
        <v>#REF!</v>
      </c>
      <c r="EI89" s="173" t="e">
        <f t="shared" si="73"/>
        <v>#REF!</v>
      </c>
      <c r="EJ89" s="204" t="e">
        <f t="shared" si="74"/>
        <v>#REF!</v>
      </c>
      <c r="EK89" s="332" t="e">
        <f t="shared" si="75"/>
        <v>#REF!</v>
      </c>
      <c r="EL89" s="332"/>
      <c r="EM89" s="332"/>
      <c r="EN89" s="332"/>
      <c r="EO89" s="332"/>
      <c r="EP89" s="332"/>
      <c r="EQ89" s="332"/>
      <c r="ER89" s="332"/>
      <c r="ES89" s="332"/>
      <c r="ET89" s="332"/>
      <c r="EV89" s="198">
        <f t="shared" si="76"/>
        <v>45649</v>
      </c>
      <c r="EW89" s="199" t="str">
        <f t="shared" si="77"/>
        <v>31 de enero de 2025</v>
      </c>
      <c r="EX89" s="170" t="str">
        <f t="shared" si="78"/>
        <v>Riesgos</v>
      </c>
      <c r="EY89" s="170" t="str">
        <f t="shared" si="67"/>
        <v>ID_-: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v>
      </c>
      <c r="EZ89" s="170" t="str">
        <f t="shared" si="68"/>
        <v>Ajuste en 
Análisis antes de controles
Establecimiento de controles
Tratamiento del riesgo en el Mapa de riesgos de Paz, Víctimas y Reconciliación</v>
      </c>
      <c r="FA89" s="170" t="str">
        <f t="shared" si="69"/>
        <v>Solicitud de cambio realizada y aprobada por la Oficina Consejeria Distrital de Paz, Víctimas y Reconcilación a través del Aplicativo DARUMA</v>
      </c>
    </row>
    <row r="90" spans="1:157" ht="399.95" customHeight="1" x14ac:dyDescent="0.2">
      <c r="A90" s="247" t="s">
        <v>809</v>
      </c>
      <c r="B90" s="248" t="s">
        <v>810</v>
      </c>
      <c r="C90" s="248" t="s">
        <v>811</v>
      </c>
      <c r="D90" s="247" t="s">
        <v>1644</v>
      </c>
      <c r="E90" s="249" t="s">
        <v>39</v>
      </c>
      <c r="F90" s="250" t="s">
        <v>1658</v>
      </c>
      <c r="G90" s="247" t="s">
        <v>362</v>
      </c>
      <c r="H90" s="247" t="s">
        <v>362</v>
      </c>
      <c r="I90" s="251" t="s">
        <v>1659</v>
      </c>
      <c r="J90" s="247" t="s">
        <v>36</v>
      </c>
      <c r="K90" s="247" t="s">
        <v>363</v>
      </c>
      <c r="L90" s="247" t="s">
        <v>952</v>
      </c>
      <c r="M90" s="248" t="s">
        <v>1660</v>
      </c>
      <c r="N90" s="248" t="s">
        <v>1648</v>
      </c>
      <c r="O90" s="248" t="s">
        <v>1661</v>
      </c>
      <c r="P90" s="248" t="s">
        <v>1649</v>
      </c>
      <c r="Q90" s="248" t="s">
        <v>365</v>
      </c>
      <c r="R90" s="248" t="s">
        <v>442</v>
      </c>
      <c r="S90" s="248" t="s">
        <v>389</v>
      </c>
      <c r="T90" s="248" t="s">
        <v>908</v>
      </c>
      <c r="U90" s="252" t="s">
        <v>123</v>
      </c>
      <c r="V90" s="253">
        <v>0.4</v>
      </c>
      <c r="W90" s="252" t="s">
        <v>145</v>
      </c>
      <c r="X90" s="252" t="s">
        <v>124</v>
      </c>
      <c r="Y90" s="252" t="s">
        <v>124</v>
      </c>
      <c r="Z90" s="252" t="s">
        <v>145</v>
      </c>
      <c r="AA90" s="252" t="s">
        <v>145</v>
      </c>
      <c r="AB90" s="252" t="s">
        <v>124</v>
      </c>
      <c r="AC90" s="252" t="s">
        <v>124</v>
      </c>
      <c r="AD90" s="253">
        <v>0.4</v>
      </c>
      <c r="AE90" s="213" t="s">
        <v>86</v>
      </c>
      <c r="AF90" s="248" t="s">
        <v>1662</v>
      </c>
      <c r="AG90" s="252" t="s">
        <v>123</v>
      </c>
      <c r="AH90" s="269">
        <v>0.24</v>
      </c>
      <c r="AI90" s="252" t="s">
        <v>145</v>
      </c>
      <c r="AJ90" s="269">
        <v>0.16875000000000001</v>
      </c>
      <c r="AK90" s="214" t="s">
        <v>369</v>
      </c>
      <c r="AL90" s="248" t="s">
        <v>1663</v>
      </c>
      <c r="AM90" s="247" t="s">
        <v>371</v>
      </c>
      <c r="AN90" s="248" t="s">
        <v>372</v>
      </c>
      <c r="AO90" s="248" t="s">
        <v>372</v>
      </c>
      <c r="AP90" s="248" t="s">
        <v>372</v>
      </c>
      <c r="AQ90" s="248" t="s">
        <v>362</v>
      </c>
      <c r="AR90" s="248" t="s">
        <v>372</v>
      </c>
      <c r="AS90" s="248" t="s">
        <v>372</v>
      </c>
      <c r="AT90" s="248" t="s">
        <v>1664</v>
      </c>
      <c r="AU90" s="248" t="s">
        <v>1665</v>
      </c>
      <c r="AV90" s="272" t="s">
        <v>1666</v>
      </c>
      <c r="AW90" s="183" t="s">
        <v>1667</v>
      </c>
      <c r="AX90" s="184" t="s">
        <v>1619</v>
      </c>
      <c r="AY90" s="185" t="s">
        <v>1668</v>
      </c>
      <c r="AZ90" s="186"/>
      <c r="BA90" s="218"/>
      <c r="BB90" s="188"/>
      <c r="BC90" s="186"/>
      <c r="BD90" s="184"/>
      <c r="BE90" s="185"/>
      <c r="BF90" s="186"/>
      <c r="BG90" s="187"/>
      <c r="BH90" s="188"/>
      <c r="BI90" s="186"/>
      <c r="BJ90" s="184"/>
      <c r="BK90" s="185"/>
      <c r="BL90" s="186"/>
      <c r="BM90" s="187"/>
      <c r="BN90" s="188"/>
      <c r="BO90" s="186"/>
      <c r="BP90" s="184"/>
      <c r="BQ90" s="185"/>
      <c r="BR90" s="186"/>
      <c r="BS90" s="187"/>
      <c r="BT90" s="188"/>
      <c r="BU90" s="186"/>
      <c r="BV90" s="184"/>
      <c r="BW90" s="185"/>
      <c r="BX90" s="186"/>
      <c r="BY90" s="187"/>
      <c r="BZ90" s="188"/>
      <c r="CA90" s="186"/>
      <c r="CB90" s="184"/>
      <c r="CC90" s="185"/>
      <c r="CD90" s="186"/>
      <c r="CE90" s="187"/>
      <c r="CF90" s="189"/>
      <c r="CG90" s="2">
        <f t="shared" si="56"/>
        <v>33</v>
      </c>
      <c r="CH90" s="52" t="s">
        <v>818</v>
      </c>
      <c r="CI90" s="52" t="s">
        <v>819</v>
      </c>
      <c r="CJ90" s="52" t="s">
        <v>820</v>
      </c>
      <c r="CK90" s="52" t="s">
        <v>376</v>
      </c>
      <c r="CL90" s="52" t="s">
        <v>377</v>
      </c>
      <c r="CM90" s="52" t="s">
        <v>377</v>
      </c>
      <c r="CN90" s="52" t="s">
        <v>378</v>
      </c>
      <c r="CO90" s="52" t="s">
        <v>377</v>
      </c>
      <c r="CP90" s="52" t="s">
        <v>380</v>
      </c>
      <c r="CQ90" s="52"/>
      <c r="CR90" s="52" t="s">
        <v>380</v>
      </c>
      <c r="CS90" s="52" t="s">
        <v>387</v>
      </c>
      <c r="CT90" s="52" t="s">
        <v>380</v>
      </c>
      <c r="CU90" s="52" t="s">
        <v>380</v>
      </c>
      <c r="CV90" s="52" t="s">
        <v>380</v>
      </c>
      <c r="CW90" s="52" t="s">
        <v>380</v>
      </c>
      <c r="CX90" s="52" t="s">
        <v>822</v>
      </c>
      <c r="CY90" s="52" t="s">
        <v>380</v>
      </c>
      <c r="CZ90" s="52" t="s">
        <v>380</v>
      </c>
      <c r="DA90" s="52" t="s">
        <v>380</v>
      </c>
      <c r="DB90" s="52" t="s">
        <v>380</v>
      </c>
      <c r="DC90" s="52" t="s">
        <v>380</v>
      </c>
      <c r="DD90" s="52" t="s">
        <v>380</v>
      </c>
      <c r="DF90" s="174" t="str">
        <f t="shared" si="57"/>
        <v>Gestión de procesos</v>
      </c>
      <c r="DG90" s="330" t="str">
        <f t="shared" si="58"/>
        <v>Posibilidad de afectación reputacional por bajo nivel de implementación de la Política Pública de Víctimas en el Distrito Capital, debido a deficiencias en el seguimiento a la implementación del Plan de Acción Distrital a través del SDARIV</v>
      </c>
      <c r="DH90" s="330"/>
      <c r="DI90" s="330"/>
      <c r="DJ90" s="330"/>
      <c r="DK90" s="330"/>
      <c r="DL90" s="330"/>
      <c r="DM90" s="330"/>
      <c r="DN90" s="174" t="str">
        <f t="shared" si="59"/>
        <v>Moderado</v>
      </c>
      <c r="DO90" s="174" t="str">
        <f t="shared" si="70"/>
        <v>Bajo</v>
      </c>
      <c r="DQ90" s="170" t="e">
        <f>SUM(LEN(#REF!)-LEN(SUBSTITUTE(#REF!,"- Preventivo","")))/LEN("- Preventivo")</f>
        <v>#REF!</v>
      </c>
      <c r="DR90" s="170" t="e">
        <f t="shared" si="60"/>
        <v>#REF!</v>
      </c>
      <c r="DS90" s="170" t="e">
        <f>SUM(LEN(#REF!)-LEN(SUBSTITUTE(#REF!,"- Detectivo","")))/LEN("- Detectivo")</f>
        <v>#REF!</v>
      </c>
      <c r="DT90" s="170" t="e">
        <f t="shared" si="61"/>
        <v>#REF!</v>
      </c>
      <c r="DU90" s="170" t="e">
        <f>SUM(LEN(#REF!)-LEN(SUBSTITUTE(#REF!,"- Correctivo","")))/LEN("- Correctivo")</f>
        <v>#REF!</v>
      </c>
      <c r="DV90" s="170" t="e">
        <f t="shared" si="62"/>
        <v>#REF!</v>
      </c>
      <c r="DW90" s="170" t="e">
        <f t="shared" si="71"/>
        <v>#REF!</v>
      </c>
      <c r="DX90" s="170" t="e">
        <f t="shared" si="63"/>
        <v>#REF!</v>
      </c>
      <c r="DY90" s="170" t="e">
        <f>SUM(LEN(#REF!)-LEN(SUBSTITUTE(#REF!,"- Documentado","")))/LEN("- Documentado")</f>
        <v>#REF!</v>
      </c>
      <c r="DZ90" s="170" t="e">
        <f>SUM(LEN(#REF!)-LEN(SUBSTITUTE(#REF!,"- Documentado","")))/LEN("- Documentado")</f>
        <v>#REF!</v>
      </c>
      <c r="EA90" s="170" t="e">
        <f t="shared" si="64"/>
        <v>#REF!</v>
      </c>
      <c r="EB90" s="170" t="e">
        <f>SUM(LEN(#REF!)-LEN(SUBSTITUTE(#REF!,"- Continua","")))/LEN("- Continua")</f>
        <v>#REF!</v>
      </c>
      <c r="EC90" s="170" t="e">
        <f>SUM(LEN(#REF!)-LEN(SUBSTITUTE(#REF!,"- Continua","")))/LEN("- Continua")</f>
        <v>#REF!</v>
      </c>
      <c r="ED90" s="170" t="e">
        <f t="shared" si="65"/>
        <v>#REF!</v>
      </c>
      <c r="EE90" s="170" t="e">
        <f>SUM(LEN(#REF!)-LEN(SUBSTITUTE(#REF!,"- Con registro","")))/LEN("- Con registro")</f>
        <v>#REF!</v>
      </c>
      <c r="EF90" s="170" t="e">
        <f>SUM(LEN(#REF!)-LEN(SUBSTITUTE(#REF!,"- Con registro","")))/LEN("- Con registro")</f>
        <v>#REF!</v>
      </c>
      <c r="EG90" s="170" t="e">
        <f t="shared" si="66"/>
        <v>#REF!</v>
      </c>
      <c r="EH90" s="173" t="e">
        <f t="shared" si="72"/>
        <v>#REF!</v>
      </c>
      <c r="EI90" s="173" t="e">
        <f t="shared" si="73"/>
        <v>#REF!</v>
      </c>
      <c r="EJ90" s="204" t="e">
        <f t="shared" si="74"/>
        <v>#REF!</v>
      </c>
      <c r="EK90" s="332" t="e">
        <f t="shared" si="75"/>
        <v>#REF!</v>
      </c>
      <c r="EL90" s="332"/>
      <c r="EM90" s="332"/>
      <c r="EN90" s="332"/>
      <c r="EO90" s="332"/>
      <c r="EP90" s="332"/>
      <c r="EQ90" s="332"/>
      <c r="ER90" s="332"/>
      <c r="ES90" s="332"/>
      <c r="ET90" s="332"/>
      <c r="EV90" s="198" t="str">
        <f t="shared" si="76"/>
        <v>23/12/20254</v>
      </c>
      <c r="EW90" s="199" t="str">
        <f t="shared" si="77"/>
        <v>31 de enero de 2025</v>
      </c>
      <c r="EX90" s="170" t="str">
        <f t="shared" si="78"/>
        <v>Riesgos</v>
      </c>
      <c r="EY90" s="170" t="str">
        <f t="shared" si="67"/>
        <v>ID_-: Posibilidad de afectación reputacional por bajo nivel de implementación de la Política Pública de Víctimas en el Distrito Capital, debido a deficiencias en el seguimiento a la implementación del Plan de Acción Distrital a través del SDARIV</v>
      </c>
      <c r="EZ90" s="170" t="str">
        <f t="shared" si="68"/>
        <v>Ajuste en Identificación del riesgo
Establecimiento de controles
Evaluación de controles
 en el Mapa de riesgos de Paz, Víctimas y Reconciliación</v>
      </c>
      <c r="FA90" s="170" t="str">
        <f t="shared" si="69"/>
        <v>Solicitud de cambio realizada y aprobada por la Oficina Consejería Distrial de Paz, Víctimas y Reconciliación a través del Aplicativo DARUMA</v>
      </c>
    </row>
    <row r="91" spans="1:157" ht="159.75" customHeight="1" x14ac:dyDescent="0.2">
      <c r="A91" s="247" t="s">
        <v>908</v>
      </c>
      <c r="B91" s="248" t="s">
        <v>1669</v>
      </c>
      <c r="C91" s="248" t="s">
        <v>1671</v>
      </c>
      <c r="D91" s="247" t="s">
        <v>1672</v>
      </c>
      <c r="E91" s="249" t="s">
        <v>1670</v>
      </c>
      <c r="F91" s="250" t="s">
        <v>1673</v>
      </c>
      <c r="G91" s="247" t="s">
        <v>362</v>
      </c>
      <c r="H91" s="247" t="s">
        <v>362</v>
      </c>
      <c r="I91" s="251" t="s">
        <v>1674</v>
      </c>
      <c r="J91" s="247" t="s">
        <v>248</v>
      </c>
      <c r="K91" s="247" t="s">
        <v>825</v>
      </c>
      <c r="L91" s="247" t="s">
        <v>952</v>
      </c>
      <c r="M91" s="248" t="s">
        <v>1675</v>
      </c>
      <c r="N91" s="248" t="s">
        <v>1676</v>
      </c>
      <c r="O91" s="248" t="s">
        <v>1677</v>
      </c>
      <c r="P91" s="248" t="s">
        <v>814</v>
      </c>
      <c r="Q91" s="248" t="s">
        <v>365</v>
      </c>
      <c r="R91" s="248" t="s">
        <v>487</v>
      </c>
      <c r="S91" s="248" t="s">
        <v>362</v>
      </c>
      <c r="T91" s="248" t="s">
        <v>362</v>
      </c>
      <c r="U91" s="252" t="s">
        <v>123</v>
      </c>
      <c r="V91" s="253">
        <v>0.4</v>
      </c>
      <c r="W91" s="252" t="s">
        <v>362</v>
      </c>
      <c r="X91" s="252" t="s">
        <v>362</v>
      </c>
      <c r="Y91" s="252" t="s">
        <v>362</v>
      </c>
      <c r="Z91" s="252" t="s">
        <v>362</v>
      </c>
      <c r="AA91" s="252" t="s">
        <v>362</v>
      </c>
      <c r="AB91" s="252" t="s">
        <v>362</v>
      </c>
      <c r="AC91" s="252" t="s">
        <v>145</v>
      </c>
      <c r="AD91" s="253">
        <v>0.2</v>
      </c>
      <c r="AE91" s="214" t="s">
        <v>369</v>
      </c>
      <c r="AF91" s="248" t="s">
        <v>1678</v>
      </c>
      <c r="AG91" s="252" t="s">
        <v>123</v>
      </c>
      <c r="AH91" s="269">
        <v>0.24</v>
      </c>
      <c r="AI91" s="252" t="s">
        <v>145</v>
      </c>
      <c r="AJ91" s="269">
        <v>0.11250000000000002</v>
      </c>
      <c r="AK91" s="214" t="s">
        <v>369</v>
      </c>
      <c r="AL91" s="248" t="s">
        <v>1679</v>
      </c>
      <c r="AM91" s="247" t="s">
        <v>371</v>
      </c>
      <c r="AN91" s="248" t="s">
        <v>372</v>
      </c>
      <c r="AO91" s="248" t="s">
        <v>372</v>
      </c>
      <c r="AP91" s="248" t="s">
        <v>372</v>
      </c>
      <c r="AQ91" s="248" t="s">
        <v>362</v>
      </c>
      <c r="AR91" s="248" t="s">
        <v>372</v>
      </c>
      <c r="AS91" s="248" t="s">
        <v>372</v>
      </c>
      <c r="AT91" s="248" t="s">
        <v>1680</v>
      </c>
      <c r="AU91" s="248" t="s">
        <v>1681</v>
      </c>
      <c r="AV91" s="272" t="s">
        <v>1682</v>
      </c>
      <c r="AW91" s="183">
        <v>45653</v>
      </c>
      <c r="AX91" s="184" t="s">
        <v>1684</v>
      </c>
      <c r="AY91" s="238" t="s">
        <v>1683</v>
      </c>
      <c r="AZ91" s="186"/>
      <c r="BA91" s="216"/>
      <c r="BB91" s="188"/>
      <c r="BC91" s="186"/>
      <c r="BD91" s="184"/>
      <c r="BE91" s="188"/>
      <c r="BF91" s="186"/>
      <c r="BG91" s="184"/>
      <c r="BH91" s="188"/>
      <c r="BI91" s="186"/>
      <c r="BJ91" s="184"/>
      <c r="BK91" s="188"/>
      <c r="BL91" s="186"/>
      <c r="BM91" s="184"/>
      <c r="BN91" s="188"/>
      <c r="BO91" s="186"/>
      <c r="BP91" s="184"/>
      <c r="BQ91" s="188"/>
      <c r="BR91" s="186"/>
      <c r="BS91" s="184"/>
      <c r="BT91" s="188"/>
      <c r="BU91" s="186"/>
      <c r="BV91" s="184"/>
      <c r="BW91" s="188"/>
      <c r="BX91" s="186"/>
      <c r="BY91" s="184"/>
      <c r="BZ91" s="188"/>
      <c r="CA91" s="186"/>
      <c r="CB91" s="184"/>
      <c r="CC91" s="188"/>
      <c r="CD91" s="186"/>
      <c r="CE91" s="184"/>
      <c r="CF91" s="190"/>
      <c r="CH91" s="241"/>
      <c r="CI91" s="241"/>
      <c r="CJ91" s="241"/>
      <c r="CK91" s="241"/>
      <c r="CL91" s="241"/>
      <c r="CM91" s="241"/>
      <c r="CN91" s="241"/>
      <c r="CO91" s="241"/>
      <c r="CP91" s="241"/>
      <c r="CQ91" s="241"/>
      <c r="CR91" s="241"/>
      <c r="CS91" s="241"/>
      <c r="CT91" s="241"/>
      <c r="CU91" s="241"/>
      <c r="CV91" s="241"/>
      <c r="CW91" s="241"/>
      <c r="CX91" s="241"/>
      <c r="CY91" s="241"/>
      <c r="CZ91" s="241"/>
      <c r="DA91" s="241"/>
      <c r="DB91" s="241"/>
      <c r="DC91" s="241"/>
      <c r="DD91" s="241"/>
      <c r="DF91" s="242"/>
      <c r="DG91" s="242"/>
      <c r="DH91" s="242"/>
      <c r="DI91" s="242"/>
      <c r="DJ91" s="242"/>
      <c r="DK91" s="242"/>
      <c r="DL91" s="242"/>
      <c r="DM91" s="242"/>
      <c r="DN91" s="242"/>
      <c r="DO91" s="242"/>
      <c r="DQ91" s="236"/>
      <c r="DR91" s="236">
        <f t="shared" si="60"/>
        <v>0</v>
      </c>
      <c r="DS91" s="236"/>
      <c r="DT91" s="236">
        <f t="shared" si="61"/>
        <v>0</v>
      </c>
      <c r="DU91" s="236"/>
      <c r="DV91" s="236">
        <f t="shared" si="62"/>
        <v>0</v>
      </c>
      <c r="DW91" s="236"/>
      <c r="DX91" s="236">
        <f t="shared" si="63"/>
        <v>0</v>
      </c>
      <c r="DY91" s="236"/>
      <c r="DZ91" s="236"/>
      <c r="EA91" s="236">
        <f t="shared" si="64"/>
        <v>0</v>
      </c>
      <c r="EB91" s="236"/>
      <c r="EC91" s="236"/>
      <c r="ED91" s="236">
        <f t="shared" si="65"/>
        <v>0</v>
      </c>
      <c r="EE91" s="236"/>
      <c r="EF91" s="236"/>
      <c r="EG91" s="236">
        <f t="shared" si="66"/>
        <v>0</v>
      </c>
      <c r="EH91" s="243" t="str">
        <f t="shared" si="72"/>
        <v xml:space="preserve">El proceso estableció 0 controles frente a los riesgos identificados, de los cuales:
</v>
      </c>
      <c r="EI91" s="243" t="str">
        <f t="shared" si="73"/>
        <v xml:space="preserve">- 0 son preventivos, 0 detectivos y 0 correctivos.
</v>
      </c>
      <c r="EJ91" s="243" t="str">
        <f t="shared" si="74"/>
        <v>- 0 están documentados, 0 se aplican continuamente de acuerdo con la periodicidad establecida y en 0 se deja registro de la aplicación.</v>
      </c>
      <c r="EK91" s="37"/>
      <c r="EL91" s="37"/>
      <c r="EM91" s="37"/>
      <c r="EN91" s="37"/>
      <c r="EO91" s="37"/>
      <c r="EP91" s="37"/>
      <c r="EQ91" s="37"/>
      <c r="ER91" s="37"/>
      <c r="ES91" s="37"/>
      <c r="ET91" s="37"/>
      <c r="EV91" s="244"/>
      <c r="EW91" s="245"/>
      <c r="EX91" s="236"/>
      <c r="EY91" s="236"/>
      <c r="EZ91" s="236"/>
      <c r="FA91" s="236"/>
    </row>
    <row r="92" spans="1:157" ht="306" x14ac:dyDescent="0.2">
      <c r="A92" s="247" t="s">
        <v>862</v>
      </c>
      <c r="B92" s="248" t="s">
        <v>1710</v>
      </c>
      <c r="C92" s="248" t="s">
        <v>1685</v>
      </c>
      <c r="D92" s="247" t="s">
        <v>1686</v>
      </c>
      <c r="E92" s="249" t="s">
        <v>1687</v>
      </c>
      <c r="F92" s="250" t="s">
        <v>1688</v>
      </c>
      <c r="G92" s="247" t="s">
        <v>362</v>
      </c>
      <c r="H92" s="247" t="s">
        <v>362</v>
      </c>
      <c r="I92" s="251" t="s">
        <v>1689</v>
      </c>
      <c r="J92" s="247" t="s">
        <v>248</v>
      </c>
      <c r="K92" s="247" t="s">
        <v>1690</v>
      </c>
      <c r="L92" s="247" t="s">
        <v>903</v>
      </c>
      <c r="M92" s="248" t="s">
        <v>1691</v>
      </c>
      <c r="N92" s="248" t="s">
        <v>1692</v>
      </c>
      <c r="O92" s="248" t="s">
        <v>1693</v>
      </c>
      <c r="P92" s="248" t="s">
        <v>1068</v>
      </c>
      <c r="Q92" s="248" t="s">
        <v>365</v>
      </c>
      <c r="R92" s="248" t="s">
        <v>422</v>
      </c>
      <c r="S92" s="248" t="s">
        <v>920</v>
      </c>
      <c r="T92" s="248" t="s">
        <v>862</v>
      </c>
      <c r="U92" s="252" t="s">
        <v>123</v>
      </c>
      <c r="V92" s="253">
        <v>0.4</v>
      </c>
      <c r="W92" s="252" t="s">
        <v>79</v>
      </c>
      <c r="X92" s="252" t="s">
        <v>103</v>
      </c>
      <c r="Y92" s="252" t="s">
        <v>79</v>
      </c>
      <c r="Z92" s="252" t="s">
        <v>103</v>
      </c>
      <c r="AA92" s="252" t="s">
        <v>103</v>
      </c>
      <c r="AB92" s="252" t="s">
        <v>79</v>
      </c>
      <c r="AC92" s="252" t="s">
        <v>124</v>
      </c>
      <c r="AD92" s="253">
        <v>0.4</v>
      </c>
      <c r="AE92" s="67" t="s">
        <v>86</v>
      </c>
      <c r="AF92" s="248" t="s">
        <v>1694</v>
      </c>
      <c r="AG92" s="252" t="s">
        <v>123</v>
      </c>
      <c r="AH92" s="269">
        <v>0.24</v>
      </c>
      <c r="AI92" s="252" t="s">
        <v>124</v>
      </c>
      <c r="AJ92" s="269">
        <v>0.30000000000000004</v>
      </c>
      <c r="AK92" s="213" t="s">
        <v>86</v>
      </c>
      <c r="AL92" s="248" t="s">
        <v>1640</v>
      </c>
      <c r="AM92" s="247" t="s">
        <v>386</v>
      </c>
      <c r="AN92" s="268" t="s">
        <v>1695</v>
      </c>
      <c r="AO92" s="248" t="s">
        <v>1696</v>
      </c>
      <c r="AP92" s="268" t="s">
        <v>1697</v>
      </c>
      <c r="AQ92" s="268" t="s">
        <v>362</v>
      </c>
      <c r="AR92" s="268" t="s">
        <v>1698</v>
      </c>
      <c r="AS92" s="268" t="s">
        <v>1699</v>
      </c>
      <c r="AT92" s="248" t="s">
        <v>1700</v>
      </c>
      <c r="AU92" s="248" t="s">
        <v>1701</v>
      </c>
      <c r="AV92" s="272" t="s">
        <v>1702</v>
      </c>
      <c r="AW92" s="211">
        <v>45652</v>
      </c>
      <c r="AX92" s="184" t="s">
        <v>447</v>
      </c>
      <c r="AY92" s="212" t="s">
        <v>1703</v>
      </c>
      <c r="AZ92" s="210"/>
      <c r="BA92" s="210"/>
      <c r="BB92" s="210"/>
      <c r="BC92" s="210"/>
      <c r="BD92" s="210"/>
      <c r="BE92" s="210"/>
      <c r="BF92" s="210"/>
      <c r="BG92" s="210"/>
      <c r="BH92" s="210"/>
      <c r="BI92" s="210"/>
      <c r="BJ92" s="210"/>
      <c r="BK92" s="210"/>
      <c r="BL92" s="210"/>
      <c r="BM92" s="210"/>
      <c r="BN92" s="210"/>
      <c r="BO92" s="210"/>
      <c r="BP92" s="210"/>
      <c r="BQ92" s="210"/>
      <c r="BR92" s="210"/>
      <c r="BS92" s="210"/>
      <c r="BT92" s="210"/>
      <c r="BU92" s="210"/>
      <c r="BV92" s="210"/>
      <c r="BW92" s="210"/>
      <c r="BX92" s="210"/>
      <c r="BY92" s="210"/>
      <c r="BZ92" s="210"/>
      <c r="CA92" s="210"/>
      <c r="CB92" s="210"/>
      <c r="CC92" s="210"/>
      <c r="CD92" s="210"/>
      <c r="CE92" s="210"/>
      <c r="CF92" s="210"/>
    </row>
    <row r="93" spans="1:157" ht="306" x14ac:dyDescent="0.2">
      <c r="A93" s="247" t="s">
        <v>862</v>
      </c>
      <c r="B93" s="248" t="s">
        <v>1710</v>
      </c>
      <c r="C93" s="248" t="s">
        <v>1685</v>
      </c>
      <c r="D93" s="247" t="s">
        <v>1686</v>
      </c>
      <c r="E93" s="249" t="s">
        <v>1687</v>
      </c>
      <c r="F93" s="250" t="s">
        <v>1704</v>
      </c>
      <c r="G93" s="247" t="s">
        <v>362</v>
      </c>
      <c r="H93" s="247" t="s">
        <v>362</v>
      </c>
      <c r="I93" s="251" t="s">
        <v>1705</v>
      </c>
      <c r="J93" s="247" t="s">
        <v>248</v>
      </c>
      <c r="K93" s="247" t="s">
        <v>1690</v>
      </c>
      <c r="L93" s="247" t="s">
        <v>903</v>
      </c>
      <c r="M93" s="248" t="s">
        <v>1691</v>
      </c>
      <c r="N93" s="248" t="s">
        <v>1692</v>
      </c>
      <c r="O93" s="248" t="s">
        <v>1706</v>
      </c>
      <c r="P93" s="248" t="s">
        <v>1068</v>
      </c>
      <c r="Q93" s="248" t="s">
        <v>365</v>
      </c>
      <c r="R93" s="248" t="s">
        <v>422</v>
      </c>
      <c r="S93" s="248" t="s">
        <v>920</v>
      </c>
      <c r="T93" s="248" t="s">
        <v>862</v>
      </c>
      <c r="U93" s="252" t="s">
        <v>123</v>
      </c>
      <c r="V93" s="253">
        <v>0.4</v>
      </c>
      <c r="W93" s="252" t="s">
        <v>362</v>
      </c>
      <c r="X93" s="252" t="s">
        <v>362</v>
      </c>
      <c r="Y93" s="252" t="s">
        <v>362</v>
      </c>
      <c r="Z93" s="252" t="s">
        <v>362</v>
      </c>
      <c r="AA93" s="252" t="s">
        <v>362</v>
      </c>
      <c r="AB93" s="252" t="s">
        <v>362</v>
      </c>
      <c r="AC93" s="252" t="s">
        <v>124</v>
      </c>
      <c r="AD93" s="253">
        <v>0.4</v>
      </c>
      <c r="AE93" s="67" t="s">
        <v>86</v>
      </c>
      <c r="AF93" s="248" t="s">
        <v>1707</v>
      </c>
      <c r="AG93" s="252" t="s">
        <v>123</v>
      </c>
      <c r="AH93" s="269">
        <v>0.24</v>
      </c>
      <c r="AI93" s="252" t="s">
        <v>124</v>
      </c>
      <c r="AJ93" s="269">
        <v>0.30000000000000004</v>
      </c>
      <c r="AK93" s="213" t="s">
        <v>86</v>
      </c>
      <c r="AL93" s="248" t="s">
        <v>1640</v>
      </c>
      <c r="AM93" s="247" t="s">
        <v>386</v>
      </c>
      <c r="AN93" s="268" t="s">
        <v>1695</v>
      </c>
      <c r="AO93" s="248" t="s">
        <v>1696</v>
      </c>
      <c r="AP93" s="268" t="s">
        <v>1697</v>
      </c>
      <c r="AQ93" s="268" t="s">
        <v>362</v>
      </c>
      <c r="AR93" s="268" t="s">
        <v>1698</v>
      </c>
      <c r="AS93" s="268" t="s">
        <v>1699</v>
      </c>
      <c r="AT93" s="248" t="s">
        <v>1708</v>
      </c>
      <c r="AU93" s="248" t="s">
        <v>1701</v>
      </c>
      <c r="AV93" s="272" t="s">
        <v>1709</v>
      </c>
      <c r="AW93" s="211">
        <v>45652</v>
      </c>
      <c r="AX93" s="184" t="s">
        <v>447</v>
      </c>
      <c r="AY93" s="212" t="s">
        <v>1703</v>
      </c>
      <c r="AZ93" s="210"/>
      <c r="BA93" s="210"/>
      <c r="BB93" s="210"/>
      <c r="BC93" s="210"/>
      <c r="BD93" s="210"/>
      <c r="BE93" s="210"/>
      <c r="BF93" s="210"/>
      <c r="BG93" s="210"/>
      <c r="BH93" s="210"/>
      <c r="BI93" s="210"/>
      <c r="BJ93" s="210"/>
      <c r="BK93" s="210"/>
      <c r="BL93" s="210"/>
      <c r="BM93" s="210"/>
      <c r="BN93" s="210"/>
      <c r="BO93" s="210"/>
      <c r="BP93" s="210"/>
      <c r="BQ93" s="210"/>
      <c r="BR93" s="210"/>
      <c r="BS93" s="210"/>
      <c r="BT93" s="210"/>
      <c r="BU93" s="210"/>
      <c r="BV93" s="210"/>
      <c r="BW93" s="210"/>
      <c r="BX93" s="210"/>
      <c r="BY93" s="210"/>
      <c r="BZ93" s="210"/>
      <c r="CA93" s="210"/>
      <c r="CB93" s="210"/>
      <c r="CC93" s="210"/>
      <c r="CD93" s="210"/>
      <c r="CE93" s="210"/>
      <c r="CF93" s="210"/>
    </row>
    <row r="94" spans="1:157" ht="82.5" customHeight="1" x14ac:dyDescent="0.2">
      <c r="A94" s="247" t="s">
        <v>915</v>
      </c>
      <c r="B94" s="247" t="s">
        <v>916</v>
      </c>
      <c r="C94" s="248" t="s">
        <v>917</v>
      </c>
      <c r="D94" s="247" t="s">
        <v>918</v>
      </c>
      <c r="E94" s="249" t="s">
        <v>824</v>
      </c>
      <c r="F94" s="250" t="s">
        <v>995</v>
      </c>
      <c r="G94" s="248" t="s">
        <v>362</v>
      </c>
      <c r="H94" s="248" t="s">
        <v>362</v>
      </c>
      <c r="I94" s="251" t="s">
        <v>863</v>
      </c>
      <c r="J94" s="247" t="s">
        <v>248</v>
      </c>
      <c r="K94" s="247" t="s">
        <v>825</v>
      </c>
      <c r="L94" s="247" t="s">
        <v>191</v>
      </c>
      <c r="M94" s="248" t="s">
        <v>864</v>
      </c>
      <c r="N94" s="248" t="s">
        <v>865</v>
      </c>
      <c r="O94" s="248" t="s">
        <v>866</v>
      </c>
      <c r="P94" s="248" t="s">
        <v>919</v>
      </c>
      <c r="Q94" s="248" t="s">
        <v>365</v>
      </c>
      <c r="R94" s="248" t="s">
        <v>413</v>
      </c>
      <c r="S94" s="248" t="s">
        <v>920</v>
      </c>
      <c r="T94" s="248" t="s">
        <v>915</v>
      </c>
      <c r="U94" s="252" t="s">
        <v>144</v>
      </c>
      <c r="V94" s="253">
        <v>0.2</v>
      </c>
      <c r="W94" s="252" t="s">
        <v>362</v>
      </c>
      <c r="X94" s="252" t="s">
        <v>362</v>
      </c>
      <c r="Y94" s="252" t="s">
        <v>362</v>
      </c>
      <c r="Z94" s="252" t="s">
        <v>362</v>
      </c>
      <c r="AA94" s="252" t="s">
        <v>362</v>
      </c>
      <c r="AB94" s="252" t="s">
        <v>362</v>
      </c>
      <c r="AC94" s="252" t="s">
        <v>124</v>
      </c>
      <c r="AD94" s="253">
        <v>0.4</v>
      </c>
      <c r="AE94" s="214" t="s">
        <v>369</v>
      </c>
      <c r="AF94" s="248" t="s">
        <v>921</v>
      </c>
      <c r="AG94" s="252" t="s">
        <v>144</v>
      </c>
      <c r="AH94" s="269">
        <v>8.3999999999999991E-2</v>
      </c>
      <c r="AI94" s="252" t="s">
        <v>124</v>
      </c>
      <c r="AJ94" s="269">
        <v>0.30000000000000004</v>
      </c>
      <c r="AK94" s="214" t="s">
        <v>369</v>
      </c>
      <c r="AL94" s="248" t="s">
        <v>922</v>
      </c>
      <c r="AM94" s="247" t="s">
        <v>371</v>
      </c>
      <c r="AN94" s="248" t="s">
        <v>372</v>
      </c>
      <c r="AO94" s="248" t="s">
        <v>372</v>
      </c>
      <c r="AP94" s="248" t="s">
        <v>372</v>
      </c>
      <c r="AQ94" s="248" t="s">
        <v>362</v>
      </c>
      <c r="AR94" s="248" t="s">
        <v>372</v>
      </c>
      <c r="AS94" s="248" t="s">
        <v>372</v>
      </c>
      <c r="AT94" s="268" t="s">
        <v>923</v>
      </c>
      <c r="AU94" s="248" t="s">
        <v>924</v>
      </c>
      <c r="AV94" s="272" t="s">
        <v>925</v>
      </c>
      <c r="AW94" s="211">
        <v>45646</v>
      </c>
      <c r="AX94" s="184" t="s">
        <v>926</v>
      </c>
      <c r="AY94" s="212" t="s">
        <v>927</v>
      </c>
      <c r="AZ94" s="210"/>
      <c r="BA94" s="210"/>
      <c r="BB94" s="210"/>
      <c r="BC94" s="210"/>
      <c r="BD94" s="210"/>
      <c r="BE94" s="210"/>
      <c r="BF94" s="210"/>
      <c r="BG94" s="210"/>
      <c r="BH94" s="210"/>
      <c r="BI94" s="210"/>
      <c r="BJ94" s="210"/>
      <c r="BK94" s="210"/>
      <c r="BL94" s="210"/>
      <c r="BM94" s="210"/>
      <c r="BN94" s="210"/>
      <c r="BO94" s="210"/>
      <c r="BP94" s="210"/>
      <c r="BQ94" s="210"/>
      <c r="BR94" s="210"/>
      <c r="BS94" s="210"/>
      <c r="BT94" s="210"/>
      <c r="BU94" s="210"/>
      <c r="BV94" s="210"/>
      <c r="BW94" s="210"/>
      <c r="BX94" s="210"/>
      <c r="BY94" s="210"/>
      <c r="BZ94" s="210"/>
      <c r="CA94" s="210"/>
      <c r="CB94" s="210"/>
      <c r="CC94" s="210"/>
      <c r="CD94" s="210"/>
      <c r="CE94" s="210"/>
      <c r="CF94" s="210"/>
    </row>
    <row r="95" spans="1:157" ht="194.25" customHeight="1" x14ac:dyDescent="0.2">
      <c r="A95" s="247" t="s">
        <v>915</v>
      </c>
      <c r="B95" s="247" t="s">
        <v>916</v>
      </c>
      <c r="C95" s="248" t="s">
        <v>917</v>
      </c>
      <c r="D95" s="247" t="s">
        <v>918</v>
      </c>
      <c r="E95" s="249" t="s">
        <v>824</v>
      </c>
      <c r="F95" s="250" t="s">
        <v>994</v>
      </c>
      <c r="G95" s="248" t="s">
        <v>362</v>
      </c>
      <c r="H95" s="248" t="s">
        <v>362</v>
      </c>
      <c r="I95" s="251" t="s">
        <v>867</v>
      </c>
      <c r="J95" s="247" t="s">
        <v>248</v>
      </c>
      <c r="K95" s="247" t="s">
        <v>825</v>
      </c>
      <c r="L95" s="247" t="s">
        <v>191</v>
      </c>
      <c r="M95" s="248" t="s">
        <v>868</v>
      </c>
      <c r="N95" s="248" t="s">
        <v>869</v>
      </c>
      <c r="O95" s="248" t="s">
        <v>870</v>
      </c>
      <c r="P95" s="248" t="s">
        <v>919</v>
      </c>
      <c r="Q95" s="248" t="s">
        <v>365</v>
      </c>
      <c r="R95" s="248" t="s">
        <v>366</v>
      </c>
      <c r="S95" s="248" t="s">
        <v>920</v>
      </c>
      <c r="T95" s="248" t="s">
        <v>915</v>
      </c>
      <c r="U95" s="252" t="s">
        <v>123</v>
      </c>
      <c r="V95" s="253">
        <v>0.4</v>
      </c>
      <c r="W95" s="252" t="s">
        <v>362</v>
      </c>
      <c r="X95" s="252" t="s">
        <v>362</v>
      </c>
      <c r="Y95" s="252" t="s">
        <v>362</v>
      </c>
      <c r="Z95" s="252" t="s">
        <v>362</v>
      </c>
      <c r="AA95" s="252" t="s">
        <v>362</v>
      </c>
      <c r="AB95" s="252" t="s">
        <v>362</v>
      </c>
      <c r="AC95" s="252" t="s">
        <v>124</v>
      </c>
      <c r="AD95" s="253">
        <v>0.4</v>
      </c>
      <c r="AE95" s="213" t="s">
        <v>86</v>
      </c>
      <c r="AF95" s="248" t="s">
        <v>928</v>
      </c>
      <c r="AG95" s="252" t="s">
        <v>123</v>
      </c>
      <c r="AH95" s="269">
        <v>0.28000000000000003</v>
      </c>
      <c r="AI95" s="252" t="s">
        <v>124</v>
      </c>
      <c r="AJ95" s="269">
        <v>0.30000000000000004</v>
      </c>
      <c r="AK95" s="213" t="s">
        <v>86</v>
      </c>
      <c r="AL95" s="248" t="s">
        <v>929</v>
      </c>
      <c r="AM95" s="247" t="s">
        <v>386</v>
      </c>
      <c r="AN95" s="268" t="s">
        <v>930</v>
      </c>
      <c r="AO95" s="248" t="s">
        <v>931</v>
      </c>
      <c r="AP95" s="268" t="s">
        <v>932</v>
      </c>
      <c r="AQ95" s="268" t="s">
        <v>362</v>
      </c>
      <c r="AR95" s="268" t="s">
        <v>909</v>
      </c>
      <c r="AS95" s="268" t="s">
        <v>933</v>
      </c>
      <c r="AT95" s="268" t="s">
        <v>871</v>
      </c>
      <c r="AU95" s="268" t="s">
        <v>934</v>
      </c>
      <c r="AV95" s="276" t="s">
        <v>872</v>
      </c>
      <c r="AW95" s="211">
        <v>45646</v>
      </c>
      <c r="AX95" s="184" t="s">
        <v>614</v>
      </c>
      <c r="AY95" s="212" t="s">
        <v>935</v>
      </c>
      <c r="AZ95" s="210"/>
      <c r="BA95" s="210"/>
      <c r="BB95" s="210"/>
      <c r="BC95" s="210"/>
      <c r="BD95" s="210"/>
      <c r="BE95" s="210"/>
      <c r="BF95" s="210"/>
      <c r="BG95" s="210"/>
      <c r="BH95" s="210"/>
      <c r="BI95" s="210"/>
      <c r="BJ95" s="210"/>
      <c r="BK95" s="210"/>
      <c r="BL95" s="210"/>
      <c r="BM95" s="210"/>
      <c r="BN95" s="210"/>
      <c r="BO95" s="210"/>
      <c r="BP95" s="210"/>
      <c r="BQ95" s="210"/>
      <c r="BR95" s="210"/>
      <c r="BS95" s="210"/>
      <c r="BT95" s="210"/>
      <c r="BU95" s="210"/>
      <c r="BV95" s="210"/>
      <c r="BW95" s="210"/>
      <c r="BX95" s="210"/>
      <c r="BY95" s="210"/>
      <c r="BZ95" s="210"/>
      <c r="CA95" s="210"/>
      <c r="CB95" s="210"/>
      <c r="CC95" s="210"/>
      <c r="CD95" s="210"/>
      <c r="CE95" s="210"/>
      <c r="CF95" s="210"/>
    </row>
    <row r="96" spans="1:157" ht="255" x14ac:dyDescent="0.2">
      <c r="A96" s="247" t="s">
        <v>915</v>
      </c>
      <c r="B96" s="247" t="s">
        <v>916</v>
      </c>
      <c r="C96" s="248" t="s">
        <v>917</v>
      </c>
      <c r="D96" s="247" t="s">
        <v>918</v>
      </c>
      <c r="E96" s="249" t="s">
        <v>824</v>
      </c>
      <c r="F96" s="250" t="s">
        <v>996</v>
      </c>
      <c r="G96" s="248" t="s">
        <v>362</v>
      </c>
      <c r="H96" s="248" t="s">
        <v>362</v>
      </c>
      <c r="I96" s="251" t="s">
        <v>936</v>
      </c>
      <c r="J96" s="247" t="s">
        <v>248</v>
      </c>
      <c r="K96" s="247" t="s">
        <v>825</v>
      </c>
      <c r="L96" s="247" t="s">
        <v>191</v>
      </c>
      <c r="M96" s="248" t="s">
        <v>937</v>
      </c>
      <c r="N96" s="248" t="s">
        <v>938</v>
      </c>
      <c r="O96" s="248" t="s">
        <v>939</v>
      </c>
      <c r="P96" s="248" t="s">
        <v>919</v>
      </c>
      <c r="Q96" s="248" t="s">
        <v>365</v>
      </c>
      <c r="R96" s="248" t="s">
        <v>413</v>
      </c>
      <c r="S96" s="248" t="s">
        <v>920</v>
      </c>
      <c r="T96" s="248" t="s">
        <v>915</v>
      </c>
      <c r="U96" s="252" t="s">
        <v>144</v>
      </c>
      <c r="V96" s="253">
        <v>0.2</v>
      </c>
      <c r="W96" s="252" t="s">
        <v>362</v>
      </c>
      <c r="X96" s="252" t="s">
        <v>362</v>
      </c>
      <c r="Y96" s="252" t="s">
        <v>362</v>
      </c>
      <c r="Z96" s="252" t="s">
        <v>362</v>
      </c>
      <c r="AA96" s="252" t="s">
        <v>362</v>
      </c>
      <c r="AB96" s="252" t="s">
        <v>362</v>
      </c>
      <c r="AC96" s="252" t="s">
        <v>124</v>
      </c>
      <c r="AD96" s="253">
        <v>0.4</v>
      </c>
      <c r="AE96" s="214" t="s">
        <v>369</v>
      </c>
      <c r="AF96" s="248" t="s">
        <v>940</v>
      </c>
      <c r="AG96" s="252" t="s">
        <v>144</v>
      </c>
      <c r="AH96" s="269">
        <v>0.12</v>
      </c>
      <c r="AI96" s="252" t="s">
        <v>124</v>
      </c>
      <c r="AJ96" s="269">
        <v>0.30000000000000004</v>
      </c>
      <c r="AK96" s="214" t="s">
        <v>369</v>
      </c>
      <c r="AL96" s="248" t="s">
        <v>941</v>
      </c>
      <c r="AM96" s="247" t="s">
        <v>942</v>
      </c>
      <c r="AN96" s="248" t="s">
        <v>372</v>
      </c>
      <c r="AO96" s="248" t="s">
        <v>372</v>
      </c>
      <c r="AP96" s="248" t="s">
        <v>372</v>
      </c>
      <c r="AQ96" s="248" t="s">
        <v>362</v>
      </c>
      <c r="AR96" s="248" t="s">
        <v>372</v>
      </c>
      <c r="AS96" s="248" t="s">
        <v>372</v>
      </c>
      <c r="AT96" s="248" t="s">
        <v>943</v>
      </c>
      <c r="AU96" s="248" t="s">
        <v>944</v>
      </c>
      <c r="AV96" s="272" t="s">
        <v>945</v>
      </c>
      <c r="AW96" s="211">
        <v>45646</v>
      </c>
      <c r="AX96" s="184" t="s">
        <v>423</v>
      </c>
      <c r="AY96" s="212" t="s">
        <v>946</v>
      </c>
      <c r="AZ96" s="210"/>
      <c r="BA96" s="210"/>
      <c r="BB96" s="210"/>
      <c r="BC96" s="210"/>
      <c r="BD96" s="210"/>
      <c r="BE96" s="210"/>
      <c r="BF96" s="210"/>
      <c r="BG96" s="210"/>
      <c r="BH96" s="210"/>
      <c r="BI96" s="210"/>
      <c r="BJ96" s="210"/>
      <c r="BK96" s="210"/>
      <c r="BL96" s="210"/>
      <c r="BM96" s="210"/>
      <c r="BN96" s="210"/>
      <c r="BO96" s="210"/>
      <c r="BP96" s="210"/>
      <c r="BQ96" s="210"/>
      <c r="BR96" s="210"/>
      <c r="BS96" s="210"/>
      <c r="BT96" s="210"/>
      <c r="BU96" s="210"/>
      <c r="BV96" s="210"/>
      <c r="BW96" s="210"/>
      <c r="BX96" s="210"/>
      <c r="BY96" s="210"/>
      <c r="BZ96" s="210"/>
      <c r="CA96" s="210"/>
      <c r="CB96" s="210"/>
      <c r="CC96" s="210"/>
      <c r="CD96" s="210"/>
      <c r="CE96" s="210"/>
      <c r="CF96" s="210"/>
    </row>
    <row r="97" spans="1:84" ht="267.75" x14ac:dyDescent="0.2">
      <c r="A97" s="247" t="s">
        <v>1626</v>
      </c>
      <c r="B97" s="247" t="s">
        <v>1711</v>
      </c>
      <c r="C97" s="248" t="s">
        <v>1712</v>
      </c>
      <c r="D97" s="247" t="s">
        <v>918</v>
      </c>
      <c r="E97" s="249" t="s">
        <v>824</v>
      </c>
      <c r="F97" s="250" t="s">
        <v>1713</v>
      </c>
      <c r="G97" s="248" t="s">
        <v>362</v>
      </c>
      <c r="H97" s="248" t="s">
        <v>362</v>
      </c>
      <c r="I97" s="251" t="s">
        <v>1714</v>
      </c>
      <c r="J97" s="247" t="s">
        <v>248</v>
      </c>
      <c r="K97" s="247" t="s">
        <v>1690</v>
      </c>
      <c r="L97" s="247" t="s">
        <v>823</v>
      </c>
      <c r="M97" s="248" t="s">
        <v>1715</v>
      </c>
      <c r="N97" s="248" t="s">
        <v>754</v>
      </c>
      <c r="O97" s="248" t="s">
        <v>1716</v>
      </c>
      <c r="P97" s="248" t="s">
        <v>1382</v>
      </c>
      <c r="Q97" s="248" t="s">
        <v>365</v>
      </c>
      <c r="R97" s="248" t="s">
        <v>442</v>
      </c>
      <c r="S97" s="248" t="s">
        <v>389</v>
      </c>
      <c r="T97" s="248" t="s">
        <v>1626</v>
      </c>
      <c r="U97" s="252" t="s">
        <v>123</v>
      </c>
      <c r="V97" s="253">
        <v>0.4</v>
      </c>
      <c r="W97" s="252" t="s">
        <v>362</v>
      </c>
      <c r="X97" s="252" t="s">
        <v>362</v>
      </c>
      <c r="Y97" s="252" t="s">
        <v>362</v>
      </c>
      <c r="Z97" s="252" t="s">
        <v>362</v>
      </c>
      <c r="AA97" s="252" t="s">
        <v>362</v>
      </c>
      <c r="AB97" s="252" t="s">
        <v>362</v>
      </c>
      <c r="AC97" s="252" t="s">
        <v>103</v>
      </c>
      <c r="AD97" s="253">
        <v>0.6</v>
      </c>
      <c r="AE97" s="213" t="s">
        <v>86</v>
      </c>
      <c r="AF97" s="248" t="s">
        <v>1717</v>
      </c>
      <c r="AG97" s="252" t="s">
        <v>144</v>
      </c>
      <c r="AH97" s="269">
        <v>0.16799999999999998</v>
      </c>
      <c r="AI97" s="252" t="s">
        <v>124</v>
      </c>
      <c r="AJ97" s="269">
        <v>0.33749999999999997</v>
      </c>
      <c r="AK97" s="214" t="s">
        <v>369</v>
      </c>
      <c r="AL97" s="248" t="s">
        <v>1718</v>
      </c>
      <c r="AM97" s="247" t="s">
        <v>371</v>
      </c>
      <c r="AN97" s="248" t="s">
        <v>372</v>
      </c>
      <c r="AO97" s="248" t="s">
        <v>372</v>
      </c>
      <c r="AP97" s="248" t="s">
        <v>372</v>
      </c>
      <c r="AQ97" s="248" t="s">
        <v>362</v>
      </c>
      <c r="AR97" s="248" t="s">
        <v>372</v>
      </c>
      <c r="AS97" s="248" t="s">
        <v>372</v>
      </c>
      <c r="AT97" s="248" t="s">
        <v>1719</v>
      </c>
      <c r="AU97" s="248" t="s">
        <v>1720</v>
      </c>
      <c r="AV97" s="272" t="s">
        <v>1721</v>
      </c>
      <c r="AW97" s="211">
        <v>45652</v>
      </c>
      <c r="AX97" s="184" t="s">
        <v>447</v>
      </c>
      <c r="AY97" s="212" t="s">
        <v>1722</v>
      </c>
      <c r="AZ97" s="210"/>
      <c r="BA97" s="210"/>
      <c r="BB97" s="210"/>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A97" s="210"/>
      <c r="CB97" s="210"/>
      <c r="CC97" s="210"/>
      <c r="CD97" s="210"/>
      <c r="CE97" s="210"/>
      <c r="CF97" s="210"/>
    </row>
    <row r="98" spans="1:84" ht="280.5" x14ac:dyDescent="0.2">
      <c r="A98" s="247" t="s">
        <v>879</v>
      </c>
      <c r="B98" s="247" t="s">
        <v>874</v>
      </c>
      <c r="C98" s="248" t="s">
        <v>953</v>
      </c>
      <c r="D98" s="247" t="s">
        <v>918</v>
      </c>
      <c r="E98" s="249" t="s">
        <v>954</v>
      </c>
      <c r="F98" s="250" t="s">
        <v>955</v>
      </c>
      <c r="G98" s="247" t="s">
        <v>362</v>
      </c>
      <c r="H98" s="247" t="s">
        <v>362</v>
      </c>
      <c r="I98" s="251" t="s">
        <v>888</v>
      </c>
      <c r="J98" s="247" t="s">
        <v>248</v>
      </c>
      <c r="K98" s="247" t="s">
        <v>825</v>
      </c>
      <c r="L98" s="247" t="s">
        <v>240</v>
      </c>
      <c r="M98" s="248" t="s">
        <v>875</v>
      </c>
      <c r="N98" s="248" t="s">
        <v>876</v>
      </c>
      <c r="O98" s="248" t="s">
        <v>877</v>
      </c>
      <c r="P98" s="248" t="s">
        <v>956</v>
      </c>
      <c r="Q98" s="248" t="s">
        <v>365</v>
      </c>
      <c r="R98" s="248" t="s">
        <v>422</v>
      </c>
      <c r="S98" s="248" t="s">
        <v>957</v>
      </c>
      <c r="T98" s="247" t="s">
        <v>879</v>
      </c>
      <c r="U98" s="252" t="s">
        <v>123</v>
      </c>
      <c r="V98" s="253">
        <v>0.4</v>
      </c>
      <c r="W98" s="252" t="s">
        <v>362</v>
      </c>
      <c r="X98" s="252" t="s">
        <v>362</v>
      </c>
      <c r="Y98" s="252" t="s">
        <v>362</v>
      </c>
      <c r="Z98" s="252" t="s">
        <v>362</v>
      </c>
      <c r="AA98" s="252" t="s">
        <v>362</v>
      </c>
      <c r="AB98" s="252" t="s">
        <v>362</v>
      </c>
      <c r="AC98" s="252" t="s">
        <v>124</v>
      </c>
      <c r="AD98" s="253">
        <v>0.4</v>
      </c>
      <c r="AE98" s="213" t="s">
        <v>86</v>
      </c>
      <c r="AF98" s="248" t="s">
        <v>958</v>
      </c>
      <c r="AG98" s="252" t="s">
        <v>144</v>
      </c>
      <c r="AH98" s="269">
        <v>0.16800000000000001</v>
      </c>
      <c r="AI98" s="252" t="s">
        <v>124</v>
      </c>
      <c r="AJ98" s="269">
        <v>0.22500000000000003</v>
      </c>
      <c r="AK98" s="214" t="s">
        <v>369</v>
      </c>
      <c r="AL98" s="248" t="s">
        <v>959</v>
      </c>
      <c r="AM98" s="247" t="s">
        <v>371</v>
      </c>
      <c r="AN98" s="268" t="s">
        <v>372</v>
      </c>
      <c r="AO98" s="248" t="s">
        <v>372</v>
      </c>
      <c r="AP98" s="268" t="s">
        <v>372</v>
      </c>
      <c r="AQ98" s="268" t="s">
        <v>362</v>
      </c>
      <c r="AR98" s="268" t="s">
        <v>372</v>
      </c>
      <c r="AS98" s="268" t="s">
        <v>372</v>
      </c>
      <c r="AT98" s="248" t="s">
        <v>960</v>
      </c>
      <c r="AU98" s="248" t="s">
        <v>988</v>
      </c>
      <c r="AV98" s="272" t="s">
        <v>961</v>
      </c>
      <c r="AW98" s="211">
        <v>45646</v>
      </c>
      <c r="AX98" s="184" t="s">
        <v>482</v>
      </c>
      <c r="AY98" s="212" t="s">
        <v>962</v>
      </c>
      <c r="AZ98" s="210"/>
      <c r="BA98" s="210"/>
      <c r="BB98" s="210"/>
      <c r="BC98" s="210"/>
      <c r="BD98" s="210"/>
      <c r="BE98" s="210"/>
      <c r="BF98" s="210"/>
      <c r="BG98" s="210"/>
      <c r="BH98" s="210"/>
      <c r="BI98" s="210"/>
      <c r="BJ98" s="210"/>
      <c r="BK98" s="210"/>
      <c r="BL98" s="210"/>
      <c r="BM98" s="210"/>
      <c r="BN98" s="210"/>
      <c r="BO98" s="210"/>
      <c r="BP98" s="210"/>
      <c r="BQ98" s="210"/>
      <c r="BR98" s="210"/>
      <c r="BS98" s="210"/>
      <c r="BT98" s="210"/>
      <c r="BU98" s="210"/>
      <c r="BV98" s="210"/>
      <c r="BW98" s="210"/>
      <c r="BX98" s="210"/>
      <c r="BY98" s="210"/>
      <c r="BZ98" s="210"/>
      <c r="CA98" s="210"/>
      <c r="CB98" s="210"/>
      <c r="CC98" s="210"/>
      <c r="CD98" s="210"/>
      <c r="CE98" s="210"/>
      <c r="CF98" s="210"/>
    </row>
    <row r="99" spans="1:84" ht="186" customHeight="1" x14ac:dyDescent="0.2">
      <c r="A99" s="247" t="s">
        <v>879</v>
      </c>
      <c r="B99" s="247" t="s">
        <v>874</v>
      </c>
      <c r="C99" s="248" t="s">
        <v>953</v>
      </c>
      <c r="D99" s="247" t="s">
        <v>918</v>
      </c>
      <c r="E99" s="249" t="s">
        <v>954</v>
      </c>
      <c r="F99" s="250" t="s">
        <v>992</v>
      </c>
      <c r="G99" s="247" t="s">
        <v>362</v>
      </c>
      <c r="H99" s="247" t="s">
        <v>362</v>
      </c>
      <c r="I99" s="251" t="s">
        <v>889</v>
      </c>
      <c r="J99" s="247" t="s">
        <v>248</v>
      </c>
      <c r="K99" s="247" t="s">
        <v>825</v>
      </c>
      <c r="L99" s="247" t="s">
        <v>240</v>
      </c>
      <c r="M99" s="248" t="s">
        <v>880</v>
      </c>
      <c r="N99" s="248" t="s">
        <v>881</v>
      </c>
      <c r="O99" s="248" t="s">
        <v>882</v>
      </c>
      <c r="P99" s="248" t="s">
        <v>956</v>
      </c>
      <c r="Q99" s="248" t="s">
        <v>365</v>
      </c>
      <c r="R99" s="248" t="s">
        <v>487</v>
      </c>
      <c r="S99" s="248" t="s">
        <v>957</v>
      </c>
      <c r="T99" s="247" t="s">
        <v>879</v>
      </c>
      <c r="U99" s="252" t="s">
        <v>102</v>
      </c>
      <c r="V99" s="253">
        <v>0.6</v>
      </c>
      <c r="W99" s="252" t="s">
        <v>362</v>
      </c>
      <c r="X99" s="252" t="s">
        <v>362</v>
      </c>
      <c r="Y99" s="252" t="s">
        <v>362</v>
      </c>
      <c r="Z99" s="252" t="s">
        <v>362</v>
      </c>
      <c r="AA99" s="252" t="s">
        <v>362</v>
      </c>
      <c r="AB99" s="252" t="s">
        <v>362</v>
      </c>
      <c r="AC99" s="252" t="s">
        <v>79</v>
      </c>
      <c r="AD99" s="253">
        <v>0.8</v>
      </c>
      <c r="AE99" s="217" t="s">
        <v>383</v>
      </c>
      <c r="AF99" s="248" t="s">
        <v>963</v>
      </c>
      <c r="AG99" s="252" t="s">
        <v>123</v>
      </c>
      <c r="AH99" s="269">
        <v>0.252</v>
      </c>
      <c r="AI99" s="252" t="s">
        <v>103</v>
      </c>
      <c r="AJ99" s="269">
        <v>0.45000000000000007</v>
      </c>
      <c r="AK99" s="213" t="s">
        <v>86</v>
      </c>
      <c r="AL99" s="248" t="s">
        <v>878</v>
      </c>
      <c r="AM99" s="247" t="s">
        <v>386</v>
      </c>
      <c r="AN99" s="268" t="s">
        <v>883</v>
      </c>
      <c r="AO99" s="268" t="s">
        <v>964</v>
      </c>
      <c r="AP99" s="268" t="s">
        <v>884</v>
      </c>
      <c r="AQ99" s="268" t="s">
        <v>362</v>
      </c>
      <c r="AR99" s="268" t="s">
        <v>965</v>
      </c>
      <c r="AS99" s="268" t="s">
        <v>933</v>
      </c>
      <c r="AT99" s="248" t="s">
        <v>989</v>
      </c>
      <c r="AU99" s="248" t="s">
        <v>990</v>
      </c>
      <c r="AV99" s="272" t="s">
        <v>966</v>
      </c>
      <c r="AW99" s="211">
        <v>45646</v>
      </c>
      <c r="AX99" s="184" t="s">
        <v>423</v>
      </c>
      <c r="AY99" s="212" t="s">
        <v>967</v>
      </c>
      <c r="AZ99" s="210"/>
      <c r="BA99" s="210"/>
      <c r="BB99" s="210"/>
      <c r="BC99" s="210"/>
      <c r="BD99" s="210"/>
      <c r="BE99" s="210"/>
      <c r="BF99" s="210"/>
      <c r="BG99" s="210"/>
      <c r="BH99" s="210"/>
      <c r="BI99" s="210"/>
      <c r="BJ99" s="210"/>
      <c r="BK99" s="210"/>
      <c r="BL99" s="210"/>
      <c r="BM99" s="210"/>
      <c r="BN99" s="210"/>
      <c r="BO99" s="210"/>
      <c r="BP99" s="210"/>
      <c r="BQ99" s="210"/>
      <c r="BR99" s="210"/>
      <c r="BS99" s="210"/>
      <c r="BT99" s="210"/>
      <c r="BU99" s="210"/>
      <c r="BV99" s="210"/>
      <c r="BW99" s="210"/>
      <c r="BX99" s="210"/>
      <c r="BY99" s="210"/>
      <c r="BZ99" s="210"/>
      <c r="CA99" s="210"/>
      <c r="CB99" s="210"/>
      <c r="CC99" s="210"/>
      <c r="CD99" s="210"/>
      <c r="CE99" s="210"/>
      <c r="CF99" s="210"/>
    </row>
    <row r="100" spans="1:84" ht="95.25" customHeight="1" x14ac:dyDescent="0.2">
      <c r="A100" s="247" t="s">
        <v>879</v>
      </c>
      <c r="B100" s="247" t="s">
        <v>874</v>
      </c>
      <c r="C100" s="248" t="s">
        <v>953</v>
      </c>
      <c r="D100" s="247" t="s">
        <v>918</v>
      </c>
      <c r="E100" s="249" t="s">
        <v>954</v>
      </c>
      <c r="F100" s="250" t="s">
        <v>993</v>
      </c>
      <c r="G100" s="247" t="s">
        <v>362</v>
      </c>
      <c r="H100" s="247" t="s">
        <v>362</v>
      </c>
      <c r="I100" s="251" t="s">
        <v>968</v>
      </c>
      <c r="J100" s="247" t="s">
        <v>248</v>
      </c>
      <c r="K100" s="247" t="s">
        <v>825</v>
      </c>
      <c r="L100" s="247" t="s">
        <v>240</v>
      </c>
      <c r="M100" s="248" t="s">
        <v>885</v>
      </c>
      <c r="N100" s="248" t="s">
        <v>886</v>
      </c>
      <c r="O100" s="248" t="s">
        <v>887</v>
      </c>
      <c r="P100" s="248" t="s">
        <v>956</v>
      </c>
      <c r="Q100" s="248" t="s">
        <v>365</v>
      </c>
      <c r="R100" s="248" t="s">
        <v>422</v>
      </c>
      <c r="S100" s="248" t="s">
        <v>957</v>
      </c>
      <c r="T100" s="247" t="s">
        <v>879</v>
      </c>
      <c r="U100" s="252" t="s">
        <v>102</v>
      </c>
      <c r="V100" s="253">
        <v>0.6</v>
      </c>
      <c r="W100" s="252" t="s">
        <v>362</v>
      </c>
      <c r="X100" s="252" t="s">
        <v>362</v>
      </c>
      <c r="Y100" s="252" t="s">
        <v>362</v>
      </c>
      <c r="Z100" s="252" t="s">
        <v>362</v>
      </c>
      <c r="AA100" s="252" t="s">
        <v>362</v>
      </c>
      <c r="AB100" s="252" t="s">
        <v>362</v>
      </c>
      <c r="AC100" s="252" t="s">
        <v>145</v>
      </c>
      <c r="AD100" s="253">
        <v>0.2</v>
      </c>
      <c r="AE100" s="213" t="s">
        <v>86</v>
      </c>
      <c r="AF100" s="248" t="s">
        <v>969</v>
      </c>
      <c r="AG100" s="252" t="s">
        <v>123</v>
      </c>
      <c r="AH100" s="269">
        <v>0.252</v>
      </c>
      <c r="AI100" s="252" t="s">
        <v>145</v>
      </c>
      <c r="AJ100" s="269">
        <v>0.11250000000000002</v>
      </c>
      <c r="AK100" s="214" t="s">
        <v>369</v>
      </c>
      <c r="AL100" s="248" t="s">
        <v>970</v>
      </c>
      <c r="AM100" s="247" t="s">
        <v>371</v>
      </c>
      <c r="AN100" s="268" t="s">
        <v>372</v>
      </c>
      <c r="AO100" s="248" t="s">
        <v>372</v>
      </c>
      <c r="AP100" s="268" t="s">
        <v>372</v>
      </c>
      <c r="AQ100" s="268" t="s">
        <v>362</v>
      </c>
      <c r="AR100" s="268" t="s">
        <v>372</v>
      </c>
      <c r="AS100" s="268" t="s">
        <v>372</v>
      </c>
      <c r="AT100" s="248" t="s">
        <v>991</v>
      </c>
      <c r="AU100" s="248" t="s">
        <v>990</v>
      </c>
      <c r="AV100" s="272" t="s">
        <v>971</v>
      </c>
      <c r="AW100" s="211">
        <v>45646</v>
      </c>
      <c r="AX100" s="184" t="s">
        <v>725</v>
      </c>
      <c r="AY100" s="212" t="s">
        <v>972</v>
      </c>
      <c r="AZ100" s="210"/>
      <c r="BA100" s="210"/>
      <c r="BB100" s="210"/>
      <c r="BC100" s="210"/>
      <c r="BD100" s="210"/>
      <c r="BE100" s="210"/>
      <c r="BF100" s="210"/>
      <c r="BG100" s="210"/>
      <c r="BH100" s="210"/>
      <c r="BI100" s="210"/>
      <c r="BJ100" s="210"/>
      <c r="BK100" s="210"/>
      <c r="BL100" s="210"/>
      <c r="BM100" s="210"/>
      <c r="BN100" s="210"/>
      <c r="BO100" s="210"/>
      <c r="BP100" s="210"/>
      <c r="BQ100" s="210"/>
      <c r="BR100" s="210"/>
      <c r="BS100" s="210"/>
      <c r="BT100" s="210"/>
      <c r="BU100" s="210"/>
      <c r="BV100" s="210"/>
      <c r="BW100" s="210"/>
      <c r="BX100" s="210"/>
      <c r="BY100" s="210"/>
      <c r="BZ100" s="210"/>
      <c r="CA100" s="210"/>
      <c r="CB100" s="210"/>
      <c r="CC100" s="210"/>
      <c r="CD100" s="210"/>
      <c r="CE100" s="210"/>
      <c r="CF100" s="210"/>
    </row>
    <row r="101" spans="1:84" ht="159" customHeight="1" x14ac:dyDescent="0.2">
      <c r="A101" s="247" t="s">
        <v>973</v>
      </c>
      <c r="B101" s="247" t="s">
        <v>974</v>
      </c>
      <c r="C101" s="248" t="s">
        <v>975</v>
      </c>
      <c r="D101" s="247" t="s">
        <v>918</v>
      </c>
      <c r="E101" s="249" t="s">
        <v>824</v>
      </c>
      <c r="F101" s="250" t="s">
        <v>890</v>
      </c>
      <c r="G101" s="247" t="s">
        <v>362</v>
      </c>
      <c r="H101" s="247" t="s">
        <v>362</v>
      </c>
      <c r="I101" s="251" t="s">
        <v>976</v>
      </c>
      <c r="J101" s="247" t="s">
        <v>248</v>
      </c>
      <c r="K101" s="247" t="s">
        <v>825</v>
      </c>
      <c r="L101" s="247" t="s">
        <v>823</v>
      </c>
      <c r="M101" s="268" t="s">
        <v>891</v>
      </c>
      <c r="N101" s="268" t="s">
        <v>977</v>
      </c>
      <c r="O101" s="268" t="s">
        <v>827</v>
      </c>
      <c r="P101" s="248" t="s">
        <v>978</v>
      </c>
      <c r="Q101" s="248" t="s">
        <v>979</v>
      </c>
      <c r="R101" s="248" t="s">
        <v>413</v>
      </c>
      <c r="S101" s="248" t="s">
        <v>980</v>
      </c>
      <c r="T101" s="247" t="s">
        <v>973</v>
      </c>
      <c r="U101" s="252" t="s">
        <v>144</v>
      </c>
      <c r="V101" s="253">
        <v>0.2</v>
      </c>
      <c r="W101" s="252" t="s">
        <v>362</v>
      </c>
      <c r="X101" s="252" t="s">
        <v>362</v>
      </c>
      <c r="Y101" s="252" t="s">
        <v>362</v>
      </c>
      <c r="Z101" s="252" t="s">
        <v>362</v>
      </c>
      <c r="AA101" s="252" t="s">
        <v>362</v>
      </c>
      <c r="AB101" s="252" t="s">
        <v>362</v>
      </c>
      <c r="AC101" s="252" t="s">
        <v>145</v>
      </c>
      <c r="AD101" s="253">
        <v>0.2</v>
      </c>
      <c r="AE101" s="214" t="s">
        <v>369</v>
      </c>
      <c r="AF101" s="248" t="s">
        <v>892</v>
      </c>
      <c r="AG101" s="252" t="s">
        <v>144</v>
      </c>
      <c r="AH101" s="269">
        <v>8.3999999999999991E-2</v>
      </c>
      <c r="AI101" s="252" t="s">
        <v>145</v>
      </c>
      <c r="AJ101" s="269">
        <v>0.11250000000000002</v>
      </c>
      <c r="AK101" s="214" t="s">
        <v>369</v>
      </c>
      <c r="AL101" s="248" t="s">
        <v>893</v>
      </c>
      <c r="AM101" s="247" t="s">
        <v>371</v>
      </c>
      <c r="AN101" s="248" t="s">
        <v>372</v>
      </c>
      <c r="AO101" s="248" t="s">
        <v>372</v>
      </c>
      <c r="AP101" s="248" t="s">
        <v>372</v>
      </c>
      <c r="AQ101" s="248" t="s">
        <v>362</v>
      </c>
      <c r="AR101" s="248" t="s">
        <v>372</v>
      </c>
      <c r="AS101" s="248" t="s">
        <v>372</v>
      </c>
      <c r="AT101" s="268" t="s">
        <v>981</v>
      </c>
      <c r="AU101" s="268" t="s">
        <v>826</v>
      </c>
      <c r="AV101" s="276" t="s">
        <v>982</v>
      </c>
      <c r="AW101" s="211">
        <v>45646</v>
      </c>
      <c r="AX101" s="184" t="s">
        <v>447</v>
      </c>
      <c r="AY101" s="212" t="s">
        <v>983</v>
      </c>
      <c r="AZ101" s="210"/>
      <c r="BA101" s="210"/>
      <c r="BB101" s="210"/>
      <c r="BC101" s="210"/>
      <c r="BD101" s="210"/>
      <c r="BE101" s="210"/>
      <c r="BF101" s="210"/>
      <c r="BG101" s="210"/>
      <c r="BH101" s="210"/>
      <c r="BI101" s="210"/>
      <c r="BJ101" s="210"/>
      <c r="BK101" s="210"/>
      <c r="BL101" s="210"/>
      <c r="BM101" s="210"/>
      <c r="BN101" s="210"/>
      <c r="BO101" s="210"/>
      <c r="BP101" s="210"/>
      <c r="BQ101" s="210"/>
      <c r="BR101" s="210"/>
      <c r="BS101" s="210"/>
      <c r="BT101" s="210"/>
      <c r="BU101" s="210"/>
      <c r="BV101" s="210"/>
      <c r="BW101" s="210"/>
      <c r="BX101" s="210"/>
      <c r="BY101" s="210"/>
      <c r="BZ101" s="210"/>
      <c r="CA101" s="210"/>
      <c r="CB101" s="210"/>
      <c r="CC101" s="210"/>
      <c r="CD101" s="210"/>
      <c r="CE101" s="210"/>
      <c r="CF101" s="210"/>
    </row>
    <row r="102" spans="1:84" ht="255" x14ac:dyDescent="0.2">
      <c r="A102" s="247" t="s">
        <v>973</v>
      </c>
      <c r="B102" s="247" t="s">
        <v>974</v>
      </c>
      <c r="C102" s="248" t="s">
        <v>975</v>
      </c>
      <c r="D102" s="247" t="s">
        <v>918</v>
      </c>
      <c r="E102" s="249" t="s">
        <v>824</v>
      </c>
      <c r="F102" s="250" t="s">
        <v>984</v>
      </c>
      <c r="G102" s="247" t="s">
        <v>362</v>
      </c>
      <c r="H102" s="247" t="s">
        <v>362</v>
      </c>
      <c r="I102" s="251" t="s">
        <v>985</v>
      </c>
      <c r="J102" s="247" t="s">
        <v>248</v>
      </c>
      <c r="K102" s="247" t="s">
        <v>825</v>
      </c>
      <c r="L102" s="247" t="s">
        <v>894</v>
      </c>
      <c r="M102" s="268" t="s">
        <v>828</v>
      </c>
      <c r="N102" s="268" t="s">
        <v>895</v>
      </c>
      <c r="O102" s="268" t="s">
        <v>896</v>
      </c>
      <c r="P102" s="248" t="s">
        <v>978</v>
      </c>
      <c r="Q102" s="248" t="s">
        <v>979</v>
      </c>
      <c r="R102" s="248" t="s">
        <v>413</v>
      </c>
      <c r="S102" s="248" t="s">
        <v>980</v>
      </c>
      <c r="T102" s="247" t="s">
        <v>973</v>
      </c>
      <c r="U102" s="252" t="s">
        <v>144</v>
      </c>
      <c r="V102" s="253">
        <v>0.2</v>
      </c>
      <c r="W102" s="252" t="s">
        <v>362</v>
      </c>
      <c r="X102" s="252" t="s">
        <v>362</v>
      </c>
      <c r="Y102" s="252" t="s">
        <v>362</v>
      </c>
      <c r="Z102" s="252" t="s">
        <v>362</v>
      </c>
      <c r="AA102" s="252" t="s">
        <v>362</v>
      </c>
      <c r="AB102" s="252" t="s">
        <v>362</v>
      </c>
      <c r="AC102" s="252" t="s">
        <v>145</v>
      </c>
      <c r="AD102" s="253">
        <v>0.2</v>
      </c>
      <c r="AE102" s="214" t="s">
        <v>369</v>
      </c>
      <c r="AF102" s="248" t="s">
        <v>892</v>
      </c>
      <c r="AG102" s="252" t="s">
        <v>144</v>
      </c>
      <c r="AH102" s="269">
        <v>8.3999999999999991E-2</v>
      </c>
      <c r="AI102" s="252" t="s">
        <v>145</v>
      </c>
      <c r="AJ102" s="269">
        <v>0.11250000000000002</v>
      </c>
      <c r="AK102" s="214" t="s">
        <v>369</v>
      </c>
      <c r="AL102" s="248" t="s">
        <v>893</v>
      </c>
      <c r="AM102" s="247" t="s">
        <v>371</v>
      </c>
      <c r="AN102" s="248" t="s">
        <v>372</v>
      </c>
      <c r="AO102" s="248" t="s">
        <v>372</v>
      </c>
      <c r="AP102" s="248" t="s">
        <v>372</v>
      </c>
      <c r="AQ102" s="248" t="s">
        <v>362</v>
      </c>
      <c r="AR102" s="248" t="s">
        <v>372</v>
      </c>
      <c r="AS102" s="248" t="s">
        <v>372</v>
      </c>
      <c r="AT102" s="268" t="s">
        <v>986</v>
      </c>
      <c r="AU102" s="268" t="s">
        <v>897</v>
      </c>
      <c r="AV102" s="276" t="s">
        <v>987</v>
      </c>
      <c r="AW102" s="211">
        <v>45646</v>
      </c>
      <c r="AX102" s="182" t="s">
        <v>447</v>
      </c>
      <c r="AY102" s="182" t="s">
        <v>983</v>
      </c>
      <c r="AZ102" s="210"/>
      <c r="BA102" s="210"/>
      <c r="BB102" s="210"/>
      <c r="BC102" s="210"/>
      <c r="BD102" s="210"/>
      <c r="BE102" s="210"/>
      <c r="BF102" s="210"/>
      <c r="BG102" s="210"/>
      <c r="BH102" s="210"/>
      <c r="BI102" s="210"/>
      <c r="BJ102" s="210"/>
      <c r="BK102" s="210"/>
      <c r="BL102" s="210"/>
      <c r="BM102" s="210"/>
      <c r="BN102" s="210"/>
      <c r="BO102" s="210"/>
      <c r="BP102" s="210"/>
      <c r="BQ102" s="210"/>
      <c r="BR102" s="210"/>
      <c r="BS102" s="210"/>
      <c r="BT102" s="210"/>
      <c r="BU102" s="210"/>
      <c r="BV102" s="210"/>
      <c r="BW102" s="210"/>
      <c r="BX102" s="210"/>
      <c r="BY102" s="210"/>
      <c r="BZ102" s="210"/>
      <c r="CA102" s="210"/>
      <c r="CB102" s="210"/>
      <c r="CC102" s="210"/>
      <c r="CD102" s="210"/>
      <c r="CE102" s="210"/>
      <c r="CF102" s="210"/>
    </row>
  </sheetData>
  <sheetProtection formatColumns="0" formatRows="0" autoFilter="0"/>
  <autoFilter ref="A11:FA102" xr:uid="{00000000-0009-0000-0000-000003000000}">
    <filterColumn colId="110" showButton="0"/>
    <filterColumn colId="111" showButton="0"/>
    <filterColumn colId="112" showButton="0"/>
    <filterColumn colId="113" showButton="0"/>
    <filterColumn colId="114" showButton="0"/>
    <filterColumn colId="115"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7" showButton="0"/>
    <filterColumn colId="148" showButton="0"/>
  </autoFilter>
  <mergeCells count="177">
    <mergeCell ref="EK80:ET80"/>
    <mergeCell ref="EK81:ET81"/>
    <mergeCell ref="EK82:ET82"/>
    <mergeCell ref="EK76:ET76"/>
    <mergeCell ref="EK77:ET77"/>
    <mergeCell ref="EK78:ET78"/>
    <mergeCell ref="EK89:ET89"/>
    <mergeCell ref="EK90:ET90"/>
    <mergeCell ref="EK85:ET85"/>
    <mergeCell ref="EK86:ET86"/>
    <mergeCell ref="EK87:ET87"/>
    <mergeCell ref="EK88:ET88"/>
    <mergeCell ref="EK83:ET83"/>
    <mergeCell ref="EK84:ET84"/>
    <mergeCell ref="EK72:ET72"/>
    <mergeCell ref="EK73:ET73"/>
    <mergeCell ref="EK74:ET74"/>
    <mergeCell ref="EK75:ET75"/>
    <mergeCell ref="EK68:ET68"/>
    <mergeCell ref="EK69:ET69"/>
    <mergeCell ref="EK70:ET70"/>
    <mergeCell ref="EK71:ET71"/>
    <mergeCell ref="EK79:ET79"/>
    <mergeCell ref="EK63:ET63"/>
    <mergeCell ref="EK64:ET64"/>
    <mergeCell ref="EK65:ET65"/>
    <mergeCell ref="EK66:ET66"/>
    <mergeCell ref="EK67:ET67"/>
    <mergeCell ref="EK58:ET58"/>
    <mergeCell ref="EK59:ET59"/>
    <mergeCell ref="EK60:ET60"/>
    <mergeCell ref="EK61:ET61"/>
    <mergeCell ref="EK62:ET62"/>
    <mergeCell ref="EK54:ET54"/>
    <mergeCell ref="EK55:ET55"/>
    <mergeCell ref="EK56:ET56"/>
    <mergeCell ref="EK57:ET57"/>
    <mergeCell ref="EK48:ET48"/>
    <mergeCell ref="EK49:ET49"/>
    <mergeCell ref="EK50:ET50"/>
    <mergeCell ref="EK51:ET51"/>
    <mergeCell ref="EK52:ET52"/>
    <mergeCell ref="EK42:ET42"/>
    <mergeCell ref="EK43:ET43"/>
    <mergeCell ref="EK44:ET44"/>
    <mergeCell ref="EK46:ET46"/>
    <mergeCell ref="EK47:ET47"/>
    <mergeCell ref="EK36:ET36"/>
    <mergeCell ref="EK37:ET37"/>
    <mergeCell ref="EK38:ET38"/>
    <mergeCell ref="EK40:ET40"/>
    <mergeCell ref="EK41:ET41"/>
    <mergeCell ref="EK17:ET17"/>
    <mergeCell ref="EK18:ET18"/>
    <mergeCell ref="EK30:ET30"/>
    <mergeCell ref="EK32:ET32"/>
    <mergeCell ref="EK33:ET33"/>
    <mergeCell ref="EK34:ET34"/>
    <mergeCell ref="EK35:ET35"/>
    <mergeCell ref="EK24:ET24"/>
    <mergeCell ref="EK25:ET25"/>
    <mergeCell ref="EK26:ET26"/>
    <mergeCell ref="EK27:ET27"/>
    <mergeCell ref="EK29:ET29"/>
    <mergeCell ref="EH11:ET11"/>
    <mergeCell ref="EK12:ET12"/>
    <mergeCell ref="EK13:ET13"/>
    <mergeCell ref="DG90:DM90"/>
    <mergeCell ref="DG86:DM86"/>
    <mergeCell ref="DG87:DM87"/>
    <mergeCell ref="DG88:DM88"/>
    <mergeCell ref="DG89:DM89"/>
    <mergeCell ref="DG84:DM84"/>
    <mergeCell ref="DG85:DM85"/>
    <mergeCell ref="DG80:DM80"/>
    <mergeCell ref="DG81:DM81"/>
    <mergeCell ref="DG82:DM82"/>
    <mergeCell ref="DG83:DM83"/>
    <mergeCell ref="DG77:DM77"/>
    <mergeCell ref="DG78:DM78"/>
    <mergeCell ref="EK19:ET19"/>
    <mergeCell ref="EK20:ET20"/>
    <mergeCell ref="EK21:ET21"/>
    <mergeCell ref="EK22:ET22"/>
    <mergeCell ref="EK23:ET23"/>
    <mergeCell ref="EK14:ET14"/>
    <mergeCell ref="EK15:ET15"/>
    <mergeCell ref="EK16:ET16"/>
    <mergeCell ref="DG79:DM79"/>
    <mergeCell ref="DG73:DM73"/>
    <mergeCell ref="DG74:DM74"/>
    <mergeCell ref="DG75:DM75"/>
    <mergeCell ref="DG76:DM76"/>
    <mergeCell ref="DG69:DM69"/>
    <mergeCell ref="DG70:DM70"/>
    <mergeCell ref="DG71:DM71"/>
    <mergeCell ref="DG72:DM72"/>
    <mergeCell ref="DG64:DM64"/>
    <mergeCell ref="DG65:DM65"/>
    <mergeCell ref="DG66:DM66"/>
    <mergeCell ref="DG67:DM67"/>
    <mergeCell ref="DG68:DM68"/>
    <mergeCell ref="DG59:DM59"/>
    <mergeCell ref="DG60:DM60"/>
    <mergeCell ref="DG61:DM61"/>
    <mergeCell ref="DG62:DM62"/>
    <mergeCell ref="DG63:DM63"/>
    <mergeCell ref="DG55:DM55"/>
    <mergeCell ref="DG56:DM56"/>
    <mergeCell ref="DG57:DM57"/>
    <mergeCell ref="DG58:DM58"/>
    <mergeCell ref="DG49:DM49"/>
    <mergeCell ref="DG50:DM50"/>
    <mergeCell ref="DG51:DM51"/>
    <mergeCell ref="DG52:DM52"/>
    <mergeCell ref="DG54:DM54"/>
    <mergeCell ref="DG43:DM43"/>
    <mergeCell ref="DG44:DM44"/>
    <mergeCell ref="DG46:DM46"/>
    <mergeCell ref="DG47:DM47"/>
    <mergeCell ref="DG48:DM48"/>
    <mergeCell ref="DG37:DM37"/>
    <mergeCell ref="DG38:DM38"/>
    <mergeCell ref="DG40:DM40"/>
    <mergeCell ref="DG41:DM41"/>
    <mergeCell ref="DG42:DM42"/>
    <mergeCell ref="DG32:DM32"/>
    <mergeCell ref="DG33:DM33"/>
    <mergeCell ref="DG34:DM34"/>
    <mergeCell ref="DG35:DM35"/>
    <mergeCell ref="DG36:DM36"/>
    <mergeCell ref="DG25:DM25"/>
    <mergeCell ref="DG26:DM26"/>
    <mergeCell ref="DG27:DM27"/>
    <mergeCell ref="DG29:DM29"/>
    <mergeCell ref="DG30:DM30"/>
    <mergeCell ref="DG20:DM20"/>
    <mergeCell ref="DG21:DM21"/>
    <mergeCell ref="DG22:DM22"/>
    <mergeCell ref="DG23:DM23"/>
    <mergeCell ref="DG24:DM24"/>
    <mergeCell ref="CO10:CQ10"/>
    <mergeCell ref="CX10:CY10"/>
    <mergeCell ref="CZ10:DA10"/>
    <mergeCell ref="DG15:DM15"/>
    <mergeCell ref="DG16:DM16"/>
    <mergeCell ref="DG17:DM17"/>
    <mergeCell ref="DG18:DM18"/>
    <mergeCell ref="DG19:DM19"/>
    <mergeCell ref="DG11:DM11"/>
    <mergeCell ref="DG12:DM12"/>
    <mergeCell ref="DG13:DM13"/>
    <mergeCell ref="DG14:DM14"/>
    <mergeCell ref="U6:AF6"/>
    <mergeCell ref="EV2:EV4"/>
    <mergeCell ref="EW2:EW4"/>
    <mergeCell ref="EY2:EY4"/>
    <mergeCell ref="AM9:AV9"/>
    <mergeCell ref="AW9:CF10"/>
    <mergeCell ref="AN10:AS10"/>
    <mergeCell ref="A1:AK1"/>
    <mergeCell ref="M9:O10"/>
    <mergeCell ref="P9:T10"/>
    <mergeCell ref="U9:AB9"/>
    <mergeCell ref="AC9:AF10"/>
    <mergeCell ref="AG9:AL10"/>
    <mergeCell ref="W10:AB10"/>
    <mergeCell ref="A2:AK4"/>
    <mergeCell ref="A5:AK5"/>
    <mergeCell ref="DB10:DC10"/>
    <mergeCell ref="AT10:AV10"/>
    <mergeCell ref="CT10:CU10"/>
    <mergeCell ref="CV10:CW10"/>
    <mergeCell ref="CR10:CS10"/>
    <mergeCell ref="CM10:CN10"/>
    <mergeCell ref="CJ10:CK10"/>
    <mergeCell ref="DQ10:DX10"/>
  </mergeCells>
  <conditionalFormatting sqref="AE16:AE19 AE22:AE27 AE30:AE39 AE41 AE47:AE53 AE56:AE75 AE78:AE79 AE81:AE84 AE86 AE89 AE92:AE93">
    <cfRule type="cellIs" dxfId="43" priority="604" operator="equal">
      <formula>"Moderado"</formula>
    </cfRule>
    <cfRule type="cellIs" dxfId="42" priority="601" operator="equal">
      <formula>"Bajo"</formula>
    </cfRule>
    <cfRule type="cellIs" dxfId="41" priority="602" operator="equal">
      <formula>"Alto"</formula>
    </cfRule>
    <cfRule type="cellIs" dxfId="40" priority="603" operator="equal">
      <formula>"Extremo"</formula>
    </cfRule>
  </conditionalFormatting>
  <conditionalFormatting sqref="AE20:AE21">
    <cfRule type="cellIs" dxfId="35" priority="5" operator="equal">
      <formula>"Bajo"</formula>
    </cfRule>
    <cfRule type="cellIs" dxfId="34" priority="6" operator="equal">
      <formula>"Alto"</formula>
    </cfRule>
    <cfRule type="cellIs" dxfId="33" priority="7" operator="equal">
      <formula>"Extremo"</formula>
    </cfRule>
    <cfRule type="cellIs" dxfId="32" priority="8" operator="equal">
      <formula>"Moderado"</formula>
    </cfRule>
  </conditionalFormatting>
  <conditionalFormatting sqref="AE76:AE77">
    <cfRule type="cellIs" dxfId="27" priority="198" operator="equal">
      <formula>"Alto"</formula>
    </cfRule>
    <cfRule type="cellIs" dxfId="26" priority="197" operator="equal">
      <formula>"Bajo"</formula>
    </cfRule>
    <cfRule type="cellIs" dxfId="25" priority="199" operator="equal">
      <formula>"Extremo"</formula>
    </cfRule>
    <cfRule type="cellIs" dxfId="24" priority="200" operator="equal">
      <formula>"Moderado"</formula>
    </cfRule>
  </conditionalFormatting>
  <conditionalFormatting sqref="AK16:AK19 AK22:AK27 AK30:AK39 AK41 AK47:AK53 AK56:AK75 AK78:AK79 AK81:AK84 AK86 AK89">
    <cfRule type="cellIs" dxfId="19" priority="597" operator="equal">
      <formula>"Alto"</formula>
    </cfRule>
    <cfRule type="cellIs" dxfId="18" priority="598" operator="equal">
      <formula>"Moderado"</formula>
    </cfRule>
    <cfRule type="cellIs" dxfId="17" priority="599" operator="equal">
      <formula>"Extremo"</formula>
    </cfRule>
    <cfRule type="cellIs" dxfId="16" priority="600" operator="equal">
      <formula>"Bajo"</formula>
    </cfRule>
  </conditionalFormatting>
  <conditionalFormatting sqref="AK20:AK21">
    <cfRule type="cellIs" dxfId="15" priority="3" operator="equal">
      <formula>"Extremo"</formula>
    </cfRule>
    <cfRule type="cellIs" dxfId="14" priority="4" operator="equal">
      <formula>"Bajo"</formula>
    </cfRule>
    <cfRule type="cellIs" dxfId="13" priority="1" operator="equal">
      <formula>"Alto"</formula>
    </cfRule>
    <cfRule type="cellIs" dxfId="12" priority="2" operator="equal">
      <formula>"Moderado"</formula>
    </cfRule>
  </conditionalFormatting>
  <conditionalFormatting sqref="AK76:AK77">
    <cfRule type="cellIs" dxfId="11" priority="194" operator="equal">
      <formula>"Moderado"</formula>
    </cfRule>
    <cfRule type="cellIs" dxfId="10" priority="193" operator="equal">
      <formula>"Alto"</formula>
    </cfRule>
    <cfRule type="cellIs" dxfId="9" priority="196" operator="equal">
      <formula>"Bajo"</formula>
    </cfRule>
    <cfRule type="cellIs" dxfId="8" priority="195" operator="equal">
      <formula>"Extremo"</formula>
    </cfRule>
  </conditionalFormatting>
  <hyperlinks>
    <hyperlink ref="I92" location="Ficha1!A1" display="Ficha1!A1" xr:uid="{9A1D09C4-2ABC-4A14-AE5B-1B6A6F1FB560}"/>
    <hyperlink ref="I93" location="Ficha2!A1" display="Ficha2!A1" xr:uid="{43B4FB45-21C5-42D5-BC07-B31FF6DA25A1}"/>
    <hyperlink ref="I98" location="Ficha1!A1" display="Ficha1!A1" xr:uid="{BE8D5971-38E3-49AA-8415-DF54DBC7CC1B}"/>
    <hyperlink ref="I99" location="Ficha3!A1" display="Ficha3!A1" xr:uid="{06DE91E9-C26B-4A81-A97B-23D3660EEB9B}"/>
    <hyperlink ref="I100" location="Ficha4!A1" display="Ficha4!A1" xr:uid="{D180F144-60DE-4BCB-8BFF-39C8DF60EFBE}"/>
    <hyperlink ref="I101" location="Ficha2!A1" display="Ficha2!A1" xr:uid="{65A7355D-8FB1-4B9E-AC7C-2C2AC33566A2}"/>
    <hyperlink ref="I102" location="Ficha3!A1" display="Ficha3!A1" xr:uid="{6E3E321B-D293-41B2-893F-43B7E67CE311}"/>
    <hyperlink ref="I46" location="Ficha6!A1" display="Ficha6!A1" xr:uid="{A56C4D12-F510-4FCC-AE9B-D1AA47B5387C}"/>
    <hyperlink ref="I44" location="Ficha4!A1" display="Ficha4!A1" xr:uid="{60410DAE-CB2A-42AE-BD38-C24C86A262F2}"/>
    <hyperlink ref="I42" location="Ficha2!A1" display="Ficha2!A1" xr:uid="{FDC42823-4897-44D9-8B1B-E42956502E40}"/>
    <hyperlink ref="I43" location="Ficha3!A1" display="Ficha3!A1" xr:uid="{90206AB7-5F71-46E7-80C4-70B1F4D82E0F}"/>
    <hyperlink ref="I85" location="Ficha13!A1" display="Ficha13!A1" xr:uid="{E03419AB-AD3E-4856-9E79-F37786C0E22F}"/>
    <hyperlink ref="I45" location="Ficha2!A1" display="Ficha2!A1" xr:uid="{46ED888B-DDB6-452C-8823-929F4A0E5C21}"/>
    <hyperlink ref="I12" location="Ficha1!A1" display="Ficha1!A1" xr:uid="{8CB26C6F-0DC2-4B76-AD7A-C393168466B2}"/>
    <hyperlink ref="I13" location="Ficha2!A1" display="Ficha2!A1" xr:uid="{B712CF60-3ADE-4A95-8346-88E1879019D0}"/>
    <hyperlink ref="I40" location="Ficha8!A1" display="Ficha8!A1" xr:uid="{D8A4F1C1-E428-42C0-97DF-5A6CA0829510}"/>
    <hyperlink ref="I14" location="Ficha1!A1" display="Ficha1!A1" xr:uid="{004651F7-789D-4ACF-A0BC-5AD152EDA06C}"/>
    <hyperlink ref="I15" location="Ficha2!A1" display="Ficha2!A1" xr:uid="{E9477216-5DBC-49BE-83ED-F1DA431BAD9E}"/>
    <hyperlink ref="I29" location="Ficha1!A1" display="Ficha1!A1" xr:uid="{432A2E34-5B33-49BC-A96A-3C9ED75FD1C0}"/>
    <hyperlink ref="I28" location="Ficha2!A1" display="Ficha2!A1" xr:uid="{2C457D99-BBDF-4162-BB3A-B3F8163A38D1}"/>
    <hyperlink ref="I55" location="Ficha1!A1" display="Ficha1!A1" xr:uid="{94D59E9F-BC55-41BC-8B62-8BEBAF750108}"/>
    <hyperlink ref="I80" location="Ficha6!A1" display="Ficha6!A1" xr:uid="{62A9AB19-3582-4786-B0F5-4DB4387E5FC5}"/>
    <hyperlink ref="I87" location="Ficha15!A1" display="Ficha15!A1" xr:uid="{9693E49C-B78E-484D-A8E7-F7165EA3DEF7}"/>
    <hyperlink ref="I88" location="Ficha16!A1" display="Ficha16!A1" xr:uid="{7C4046F7-AF30-47C7-8FB5-18448F046974}"/>
    <hyperlink ref="I90" location="Ficha3!A1" display="Ficha3!A1" xr:uid="{D716423E-9BD8-4C04-B5B1-8F5A8F9E8EAB}"/>
    <hyperlink ref="I48" location="Ficha2!A1" display="Ficha2!A1" xr:uid="{50A172E4-A19C-4DF8-8438-101825B17983}"/>
    <hyperlink ref="I50" location="Ficha4!A1" display="Ficha4!A1" xr:uid="{FCF6EE57-B348-467E-A78D-83D05A1FBCD7}"/>
    <hyperlink ref="I51" location="Ficha5!A1" display="Ficha5!A1" xr:uid="{181CA628-DFCB-4EF6-BF3A-738CFCBE846C}"/>
    <hyperlink ref="I53" location="Ficha2!A1" display="Ficha2!A1" xr:uid="{A23DAD4A-E2BD-4B9C-896A-FB97CC26061B}"/>
    <hyperlink ref="I95" location="Ficha2!A1" display="Ficha2!A1" xr:uid="{61F9F3F0-A2DF-40D7-9D76-B3CE4342EEEA}"/>
    <hyperlink ref="I96" location="Ficha4!A1" display="Ficha4!A1" xr:uid="{8C4742DA-D96D-4C6E-B9CB-5869551D0F43}"/>
    <hyperlink ref="I94" location="Ficha1!A1" display="Ficha1!A1" xr:uid="{8C172413-BA66-4D75-9E22-102B71704AB3}"/>
    <hyperlink ref="I97" location="Ficha1!A1" display="Ficha1!A1" xr:uid="{2D683C2D-0F34-4B94-B11B-12478170CC8B}"/>
  </hyperlinks>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5</oddFooter>
  </headerFooter>
  <colBreaks count="1" manualBreakCount="1">
    <brk id="41" max="101" man="1"/>
  </col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201" operator="equal" id="{A6230C20-FD9E-4FF0-A43C-45767721E8B1}">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202" operator="equal" id="{385B62D5-2D51-4695-85BD-966C94BD1704}">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203" operator="equal" id="{12A220E1-F347-4846-92B7-61604BE75035}">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204" operator="equal" id="{B275A181-F7C2-4E79-86BC-D524E7972E4B}">
            <xm:f>'\Users\Cesar Arcos\Desktop\Alcaldía Bogotá\Metodología riesgos Alcaldía\Instrumento\Formatos\2021\Nuevos\[2210111-FT-471 Mapa de riesgos del proceso o proyecto de inversión V6.xlsx]Datos'!#REF!</xm:f>
            <x14:dxf>
              <fill>
                <patternFill>
                  <bgColor rgb="FFFF0000"/>
                </patternFill>
              </fill>
            </x14:dxf>
          </x14:cfRule>
          <xm:sqref>AE16:AE19 AK16:AK19 AE22:AE27 AK22:AK27 AE30:AE39 AK30:AK39 AE41 AK41 AE47:AE53 AK47:AK53 AE56:AE75 AK56:AK75 AE78:AE79 AK78:AK79 AE81:AE84 AK81:AK84 AE86 AK86 AE89 AK89</xm:sqref>
        </x14:conditionalFormatting>
        <x14:conditionalFormatting xmlns:xm="http://schemas.microsoft.com/office/excel/2006/main">
          <x14:cfRule type="cellIs" priority="192" operator="equal" id="{2A838B35-6FBC-42C6-A501-759A1C6A3079}">
            <xm:f>'\Users\Cesar Arcos\Desktop\Alcaldía Bogotá\Metodología riesgos Alcaldía\Instrumento\Formatos\2021\Nuevos\[2210111-FT-471 Mapa de riesgos del proceso o proyecto de inversión V6.xlsx]Datos'!#REF!</xm:f>
            <x14:dxf>
              <fill>
                <patternFill>
                  <bgColor rgb="FFFF0000"/>
                </patternFill>
              </fill>
            </x14:dxf>
          </x14:cfRule>
          <x14:cfRule type="cellIs" priority="189" operator="equal" id="{66F524E9-866A-4934-A375-C3A6538F367D}">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190" operator="equal" id="{CB6F43A8-3254-46CE-B338-5F3D56C65129}">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191" operator="equal" id="{CD7F8AF4-6BA9-467A-AEA5-CCDC273BE20F}">
            <xm:f>'\Users\Cesar Arcos\Desktop\Alcaldía Bogotá\Metodología riesgos Alcaldía\Instrumento\Formatos\2021\Nuevos\[2210111-FT-471 Mapa de riesgos del proceso o proyecto de inversión V6.xlsx]Datos'!#REF!</xm:f>
            <x14:dxf>
              <fill>
                <patternFill>
                  <bgColor rgb="FFFFC000"/>
                </patternFill>
              </fill>
            </x14:dxf>
          </x14:cfRule>
          <xm:sqref>AE76:AE77 AK76:AK77</xm:sqref>
        </x14:conditionalFormatting>
        <x14:conditionalFormatting xmlns:xm="http://schemas.microsoft.com/office/excel/2006/main">
          <x14:cfRule type="cellIs" priority="69" operator="equal" id="{1F9331E3-EB79-40A5-9F4B-2AE0107D0E13}">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70" operator="equal" id="{865A5101-A0F2-49C5-8CBE-FCBE9705061F}">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71" operator="equal" id="{7F1AAAAF-FE11-4532-AC84-0AB60C6C3434}">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72" operator="equal" id="{30A11ABC-3A75-41CF-B37B-F36F774E80FD}">
            <xm:f>'\Users\Cesar Arcos\Desktop\Alcaldía Bogotá\Metodología riesgos Alcaldía\Instrumento\Formatos\2021\Nuevos\[2210111-FT-471 Mapa de riesgos del proceso o proyecto de inversión V6.xlsx]Datos'!#REF!</xm:f>
            <x14:dxf>
              <fill>
                <patternFill>
                  <bgColor rgb="FFFF0000"/>
                </patternFill>
              </fill>
            </x14:dxf>
          </x14:cfRule>
          <xm:sqref>AE92:AE93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92D050"/>
  </sheetPr>
  <dimension ref="B2:E15"/>
  <sheetViews>
    <sheetView showGridLines="0" workbookViewId="0"/>
  </sheetViews>
  <sheetFormatPr baseColWidth="10" defaultColWidth="11.42578125" defaultRowHeight="15" x14ac:dyDescent="0.25"/>
  <cols>
    <col min="1" max="1" width="11.42578125" style="69"/>
    <col min="2" max="2" width="37.5703125" style="69" customWidth="1"/>
    <col min="3" max="3" width="48.7109375" style="69" customWidth="1"/>
    <col min="4" max="4" width="12.7109375" style="69" customWidth="1"/>
    <col min="5" max="16384" width="11.42578125" style="69"/>
  </cols>
  <sheetData>
    <row r="2" spans="2:5" x14ac:dyDescent="0.25">
      <c r="B2" s="114" t="s">
        <v>829</v>
      </c>
      <c r="C2" s="114" t="s">
        <v>830</v>
      </c>
      <c r="D2" s="114" t="s">
        <v>831</v>
      </c>
      <c r="E2" s="114" t="s">
        <v>832</v>
      </c>
    </row>
    <row r="3" spans="2:5" ht="15" customHeight="1" x14ac:dyDescent="0.25">
      <c r="B3" s="115" t="s">
        <v>64</v>
      </c>
      <c r="C3" s="69" t="s">
        <v>833</v>
      </c>
      <c r="D3" s="82">
        <v>13</v>
      </c>
      <c r="E3" s="116">
        <f>D3/$D$5</f>
        <v>0.65</v>
      </c>
    </row>
    <row r="4" spans="2:5" ht="15" customHeight="1" x14ac:dyDescent="0.25">
      <c r="C4" s="69" t="s">
        <v>834</v>
      </c>
      <c r="D4" s="82">
        <v>7</v>
      </c>
      <c r="E4" s="116">
        <f>D4/$D$5</f>
        <v>0.35</v>
      </c>
    </row>
    <row r="5" spans="2:5" ht="15" customHeight="1" x14ac:dyDescent="0.25">
      <c r="B5" s="113" t="s">
        <v>835</v>
      </c>
      <c r="C5" s="108"/>
      <c r="D5" s="100">
        <f>SUM(D3:D4)</f>
        <v>20</v>
      </c>
      <c r="E5" s="117">
        <f>SUM(E3:E4)</f>
        <v>1</v>
      </c>
    </row>
    <row r="6" spans="2:5" ht="15" customHeight="1" x14ac:dyDescent="0.25">
      <c r="C6" s="109"/>
      <c r="D6" s="82"/>
      <c r="E6" s="118"/>
    </row>
    <row r="7" spans="2:5" ht="15" customHeight="1" x14ac:dyDescent="0.25">
      <c r="B7" s="119" t="s">
        <v>36</v>
      </c>
      <c r="C7" s="69" t="s">
        <v>833</v>
      </c>
      <c r="D7" s="101">
        <v>51</v>
      </c>
      <c r="E7" s="120">
        <f>D7/$D$9</f>
        <v>0.7846153846153846</v>
      </c>
    </row>
    <row r="8" spans="2:5" ht="15" customHeight="1" x14ac:dyDescent="0.25">
      <c r="C8" s="69" t="s">
        <v>834</v>
      </c>
      <c r="D8" s="82">
        <v>14</v>
      </c>
      <c r="E8" s="116">
        <f>D8/$D$9</f>
        <v>0.2153846153846154</v>
      </c>
    </row>
    <row r="9" spans="2:5" ht="15" customHeight="1" x14ac:dyDescent="0.25">
      <c r="B9" s="113" t="s">
        <v>836</v>
      </c>
      <c r="C9" s="113"/>
      <c r="D9" s="100">
        <f>SUM(D7:D8)</f>
        <v>65</v>
      </c>
      <c r="E9" s="117">
        <f>SUM(E7:E8)</f>
        <v>1</v>
      </c>
    </row>
    <row r="10" spans="2:5" ht="15" customHeight="1" x14ac:dyDescent="0.25">
      <c r="C10" s="112"/>
      <c r="D10" s="82"/>
      <c r="E10" s="118"/>
    </row>
    <row r="11" spans="2:5" ht="15" customHeight="1" x14ac:dyDescent="0.25">
      <c r="B11" s="121" t="s">
        <v>837</v>
      </c>
      <c r="C11" s="69" t="s">
        <v>833</v>
      </c>
      <c r="D11" s="101">
        <v>3</v>
      </c>
      <c r="E11" s="120">
        <f>D11/$D$13</f>
        <v>1</v>
      </c>
    </row>
    <row r="12" spans="2:5" ht="15" customHeight="1" x14ac:dyDescent="0.25">
      <c r="B12" s="148"/>
      <c r="C12" s="69" t="s">
        <v>834</v>
      </c>
      <c r="D12" s="82">
        <v>0</v>
      </c>
      <c r="E12" s="116">
        <f>D12/$D$13</f>
        <v>0</v>
      </c>
    </row>
    <row r="13" spans="2:5" x14ac:dyDescent="0.25">
      <c r="B13" s="110" t="s">
        <v>838</v>
      </c>
      <c r="C13" s="110"/>
      <c r="D13" s="122">
        <f>SUM(D11:D12)</f>
        <v>3</v>
      </c>
      <c r="E13" s="123">
        <f>SUM(E11:E12)</f>
        <v>1</v>
      </c>
    </row>
    <row r="14" spans="2:5" x14ac:dyDescent="0.25">
      <c r="B14" s="110"/>
      <c r="C14" s="110"/>
      <c r="D14" s="122"/>
      <c r="E14" s="123"/>
    </row>
    <row r="15" spans="2:5" x14ac:dyDescent="0.25">
      <c r="B15" s="110" t="s">
        <v>249</v>
      </c>
      <c r="C15" s="110"/>
      <c r="D15" s="122">
        <f>D5+D9+D13</f>
        <v>88</v>
      </c>
      <c r="E15" s="12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FFC000"/>
  </sheetPr>
  <dimension ref="A4:E139"/>
  <sheetViews>
    <sheetView showGridLines="0" topLeftCell="A10" zoomScale="110" zoomScaleNormal="110" workbookViewId="0">
      <selection activeCell="A4" sqref="A4:A10"/>
    </sheetView>
  </sheetViews>
  <sheetFormatPr baseColWidth="10" defaultColWidth="87.140625" defaultRowHeight="15" x14ac:dyDescent="0.25"/>
  <cols>
    <col min="1" max="1" width="65.7109375" style="68" customWidth="1"/>
    <col min="2" max="2" width="14" style="68" bestFit="1" customWidth="1"/>
    <col min="3" max="3" width="8.85546875" style="68" customWidth="1"/>
    <col min="4" max="4" width="7.7109375" style="68" bestFit="1" customWidth="1"/>
    <col min="5" max="5" width="12.5703125" style="68" bestFit="1" customWidth="1"/>
    <col min="6" max="9" width="45.7109375" style="68" customWidth="1"/>
    <col min="10" max="16384" width="87.140625" style="68"/>
  </cols>
  <sheetData>
    <row r="4" spans="1:5" ht="30" x14ac:dyDescent="0.25">
      <c r="A4" s="163" t="s">
        <v>839</v>
      </c>
      <c r="B4" s="167" t="s">
        <v>840</v>
      </c>
      <c r="C4" s="168"/>
      <c r="D4" s="169"/>
      <c r="E4"/>
    </row>
    <row r="5" spans="1:5" ht="45" x14ac:dyDescent="0.25">
      <c r="A5" s="176" t="s">
        <v>841</v>
      </c>
      <c r="B5" s="192" t="s">
        <v>64</v>
      </c>
      <c r="C5" s="193" t="s">
        <v>36</v>
      </c>
      <c r="D5" s="194" t="s">
        <v>249</v>
      </c>
      <c r="E5"/>
    </row>
    <row r="6" spans="1:5" x14ac:dyDescent="0.25">
      <c r="A6" s="166" t="s">
        <v>360</v>
      </c>
      <c r="B6" s="220">
        <v>1</v>
      </c>
      <c r="C6" s="224">
        <v>2</v>
      </c>
      <c r="D6" s="221">
        <v>3</v>
      </c>
      <c r="E6"/>
    </row>
    <row r="7" spans="1:5" x14ac:dyDescent="0.25">
      <c r="A7" s="166" t="s">
        <v>148</v>
      </c>
      <c r="B7" s="220"/>
      <c r="C7" s="224">
        <v>2</v>
      </c>
      <c r="D7" s="221">
        <v>2</v>
      </c>
      <c r="E7"/>
    </row>
    <row r="8" spans="1:5" x14ac:dyDescent="0.25">
      <c r="A8" s="166" t="s">
        <v>396</v>
      </c>
      <c r="B8" s="220">
        <v>1</v>
      </c>
      <c r="C8" s="224">
        <v>1</v>
      </c>
      <c r="D8" s="221">
        <v>2</v>
      </c>
      <c r="E8"/>
    </row>
    <row r="9" spans="1:5" x14ac:dyDescent="0.25">
      <c r="A9" s="166" t="s">
        <v>205</v>
      </c>
      <c r="B9" s="220">
        <v>2</v>
      </c>
      <c r="C9" s="224">
        <v>4</v>
      </c>
      <c r="D9" s="221">
        <v>6</v>
      </c>
      <c r="E9"/>
    </row>
    <row r="10" spans="1:5" x14ac:dyDescent="0.25">
      <c r="A10" s="166" t="s">
        <v>684</v>
      </c>
      <c r="B10" s="220">
        <v>2</v>
      </c>
      <c r="C10" s="224">
        <v>4</v>
      </c>
      <c r="D10" s="221">
        <v>6</v>
      </c>
      <c r="E10"/>
    </row>
    <row r="11" spans="1:5" x14ac:dyDescent="0.25">
      <c r="A11" s="166" t="s">
        <v>717</v>
      </c>
      <c r="B11" s="220">
        <v>1</v>
      </c>
      <c r="C11" s="224">
        <v>3</v>
      </c>
      <c r="D11" s="221">
        <v>4</v>
      </c>
      <c r="E11"/>
    </row>
    <row r="12" spans="1:5" x14ac:dyDescent="0.25">
      <c r="A12" s="166" t="s">
        <v>408</v>
      </c>
      <c r="B12" s="220">
        <v>2</v>
      </c>
      <c r="C12" s="224">
        <v>7</v>
      </c>
      <c r="D12" s="221">
        <v>9</v>
      </c>
      <c r="E12"/>
    </row>
    <row r="13" spans="1:5" x14ac:dyDescent="0.25">
      <c r="A13" s="166" t="s">
        <v>474</v>
      </c>
      <c r="B13" s="220"/>
      <c r="C13" s="224">
        <v>3</v>
      </c>
      <c r="D13" s="221">
        <v>3</v>
      </c>
      <c r="E13"/>
    </row>
    <row r="14" spans="1:5" x14ac:dyDescent="0.25">
      <c r="A14" s="166" t="s">
        <v>484</v>
      </c>
      <c r="B14" s="220"/>
      <c r="C14" s="224">
        <v>2</v>
      </c>
      <c r="D14" s="221">
        <v>2</v>
      </c>
      <c r="E14"/>
    </row>
    <row r="15" spans="1:5" x14ac:dyDescent="0.25">
      <c r="A15" s="166" t="s">
        <v>492</v>
      </c>
      <c r="B15" s="220">
        <v>2</v>
      </c>
      <c r="C15" s="224">
        <v>6</v>
      </c>
      <c r="D15" s="221">
        <v>8</v>
      </c>
      <c r="E15"/>
    </row>
    <row r="16" spans="1:5" x14ac:dyDescent="0.25">
      <c r="A16" s="166" t="s">
        <v>559</v>
      </c>
      <c r="B16" s="220">
        <v>2</v>
      </c>
      <c r="C16" s="224">
        <v>6</v>
      </c>
      <c r="D16" s="221">
        <v>8</v>
      </c>
      <c r="E16"/>
    </row>
    <row r="17" spans="1:5" x14ac:dyDescent="0.25">
      <c r="A17" s="166" t="s">
        <v>588</v>
      </c>
      <c r="B17" s="220"/>
      <c r="C17" s="224">
        <v>1</v>
      </c>
      <c r="D17" s="221">
        <v>1</v>
      </c>
      <c r="E17"/>
    </row>
    <row r="18" spans="1:5" x14ac:dyDescent="0.25">
      <c r="A18" s="166" t="s">
        <v>591</v>
      </c>
      <c r="B18" s="220">
        <v>3</v>
      </c>
      <c r="C18" s="224">
        <v>6</v>
      </c>
      <c r="D18" s="221">
        <v>9</v>
      </c>
      <c r="E18"/>
    </row>
    <row r="19" spans="1:5" x14ac:dyDescent="0.25">
      <c r="A19" s="166" t="s">
        <v>666</v>
      </c>
      <c r="B19" s="220"/>
      <c r="C19" s="224">
        <v>6</v>
      </c>
      <c r="D19" s="221">
        <v>6</v>
      </c>
      <c r="E19"/>
    </row>
    <row r="20" spans="1:5" x14ac:dyDescent="0.25">
      <c r="A20" s="166" t="s">
        <v>750</v>
      </c>
      <c r="B20" s="220">
        <v>3</v>
      </c>
      <c r="C20" s="224">
        <v>13</v>
      </c>
      <c r="D20" s="221">
        <v>16</v>
      </c>
      <c r="E20"/>
    </row>
    <row r="21" spans="1:5" x14ac:dyDescent="0.25">
      <c r="A21" s="165" t="s">
        <v>809</v>
      </c>
      <c r="B21" s="222">
        <v>1</v>
      </c>
      <c r="C21" s="225">
        <v>2</v>
      </c>
      <c r="D21" s="223">
        <v>3</v>
      </c>
      <c r="E21"/>
    </row>
    <row r="22" spans="1:5" x14ac:dyDescent="0.25">
      <c r="A22" s="164" t="s">
        <v>249</v>
      </c>
      <c r="B22" s="226">
        <v>20</v>
      </c>
      <c r="C22" s="227">
        <v>68</v>
      </c>
      <c r="D22" s="228">
        <v>88</v>
      </c>
      <c r="E22"/>
    </row>
    <row r="23" spans="1:5" x14ac:dyDescent="0.25">
      <c r="A23"/>
      <c r="B23"/>
      <c r="C23"/>
      <c r="D23"/>
      <c r="E23"/>
    </row>
    <row r="24" spans="1:5" x14ac:dyDescent="0.25">
      <c r="A24"/>
      <c r="B24"/>
    </row>
    <row r="25" spans="1:5" x14ac:dyDescent="0.25">
      <c r="A25"/>
      <c r="B25"/>
    </row>
    <row r="26" spans="1:5" x14ac:dyDescent="0.25">
      <c r="A26"/>
      <c r="B26"/>
    </row>
    <row r="27" spans="1:5" x14ac:dyDescent="0.25">
      <c r="A27"/>
      <c r="B27"/>
    </row>
    <row r="28" spans="1:5" x14ac:dyDescent="0.25">
      <c r="A28"/>
      <c r="B28"/>
    </row>
    <row r="29" spans="1:5" x14ac:dyDescent="0.25">
      <c r="A29"/>
    </row>
    <row r="30" spans="1:5" ht="30" x14ac:dyDescent="0.25">
      <c r="A30" s="176" t="s">
        <v>839</v>
      </c>
      <c r="B30" s="195" t="s">
        <v>840</v>
      </c>
      <c r="C30" s="177"/>
      <c r="D30" s="178"/>
      <c r="E30"/>
    </row>
    <row r="31" spans="1:5" ht="45" x14ac:dyDescent="0.25">
      <c r="A31" s="196" t="s">
        <v>842</v>
      </c>
      <c r="B31" s="179" t="s">
        <v>64</v>
      </c>
      <c r="C31" s="180" t="s">
        <v>36</v>
      </c>
      <c r="D31" s="181" t="s">
        <v>249</v>
      </c>
      <c r="E31"/>
    </row>
    <row r="32" spans="1:5" ht="15" customHeight="1" x14ac:dyDescent="0.25">
      <c r="A32" s="191" t="s">
        <v>129</v>
      </c>
      <c r="B32" s="222">
        <v>2</v>
      </c>
      <c r="C32" s="230">
        <v>4</v>
      </c>
      <c r="D32" s="223">
        <v>6</v>
      </c>
      <c r="E32"/>
    </row>
    <row r="33" spans="1:5" ht="15" customHeight="1" x14ac:dyDescent="0.25">
      <c r="A33" s="166" t="s">
        <v>214</v>
      </c>
      <c r="B33" s="220">
        <v>3</v>
      </c>
      <c r="C33" s="231">
        <v>6</v>
      </c>
      <c r="D33" s="221">
        <v>9</v>
      </c>
      <c r="E33"/>
    </row>
    <row r="34" spans="1:5" ht="15" customHeight="1" x14ac:dyDescent="0.25">
      <c r="A34" s="166" t="s">
        <v>199</v>
      </c>
      <c r="B34" s="220">
        <v>2</v>
      </c>
      <c r="C34" s="231">
        <v>3</v>
      </c>
      <c r="D34" s="221">
        <v>5</v>
      </c>
      <c r="E34"/>
    </row>
    <row r="35" spans="1:5" ht="15" customHeight="1" x14ac:dyDescent="0.25">
      <c r="A35" s="166" t="s">
        <v>191</v>
      </c>
      <c r="B35" s="220"/>
      <c r="C35" s="231">
        <v>2</v>
      </c>
      <c r="D35" s="221">
        <v>2</v>
      </c>
      <c r="E35"/>
    </row>
    <row r="36" spans="1:5" ht="15" customHeight="1" x14ac:dyDescent="0.25">
      <c r="A36" s="166" t="s">
        <v>160</v>
      </c>
      <c r="B36" s="220"/>
      <c r="C36" s="231">
        <v>1</v>
      </c>
      <c r="D36" s="221">
        <v>1</v>
      </c>
      <c r="E36"/>
    </row>
    <row r="37" spans="1:5" x14ac:dyDescent="0.25">
      <c r="A37" s="166" t="s">
        <v>110</v>
      </c>
      <c r="B37" s="220"/>
      <c r="C37" s="231">
        <v>1</v>
      </c>
      <c r="D37" s="221">
        <v>1</v>
      </c>
      <c r="E37"/>
    </row>
    <row r="38" spans="1:5" x14ac:dyDescent="0.25">
      <c r="A38" s="166" t="s">
        <v>186</v>
      </c>
      <c r="B38" s="220">
        <v>1</v>
      </c>
      <c r="C38" s="231">
        <v>1</v>
      </c>
      <c r="D38" s="221">
        <v>2</v>
      </c>
      <c r="E38"/>
    </row>
    <row r="39" spans="1:5" ht="15" customHeight="1" x14ac:dyDescent="0.25">
      <c r="A39" s="166" t="s">
        <v>179</v>
      </c>
      <c r="B39" s="220"/>
      <c r="C39" s="231">
        <v>4</v>
      </c>
      <c r="D39" s="221">
        <v>4</v>
      </c>
      <c r="E39"/>
    </row>
    <row r="40" spans="1:5" ht="15" customHeight="1" x14ac:dyDescent="0.25">
      <c r="A40" s="166" t="s">
        <v>236</v>
      </c>
      <c r="B40" s="220"/>
      <c r="C40" s="231">
        <v>3</v>
      </c>
      <c r="D40" s="221">
        <v>3</v>
      </c>
      <c r="E40"/>
    </row>
    <row r="41" spans="1:5" ht="15" customHeight="1" x14ac:dyDescent="0.25">
      <c r="A41" s="166" t="s">
        <v>574</v>
      </c>
      <c r="B41" s="220">
        <v>1</v>
      </c>
      <c r="C41" s="231">
        <v>2</v>
      </c>
      <c r="D41" s="221">
        <v>3</v>
      </c>
      <c r="E41"/>
    </row>
    <row r="42" spans="1:5" ht="15" customHeight="1" x14ac:dyDescent="0.25">
      <c r="A42" s="166" t="s">
        <v>171</v>
      </c>
      <c r="B42" s="220"/>
      <c r="C42" s="231">
        <v>2</v>
      </c>
      <c r="D42" s="221">
        <v>2</v>
      </c>
      <c r="E42"/>
    </row>
    <row r="43" spans="1:5" x14ac:dyDescent="0.25">
      <c r="A43" s="166" t="s">
        <v>209</v>
      </c>
      <c r="B43" s="220">
        <v>3</v>
      </c>
      <c r="C43" s="231">
        <v>3</v>
      </c>
      <c r="D43" s="221">
        <v>6</v>
      </c>
      <c r="E43"/>
    </row>
    <row r="44" spans="1:5" ht="15" customHeight="1" x14ac:dyDescent="0.25">
      <c r="A44" s="166" t="s">
        <v>232</v>
      </c>
      <c r="B44" s="220">
        <v>2</v>
      </c>
      <c r="C44" s="231">
        <v>4</v>
      </c>
      <c r="D44" s="221">
        <v>6</v>
      </c>
      <c r="E44"/>
    </row>
    <row r="45" spans="1:5" ht="15" customHeight="1" x14ac:dyDescent="0.25">
      <c r="A45" s="235" t="s">
        <v>518</v>
      </c>
      <c r="B45" s="232"/>
      <c r="C45" s="233">
        <v>1</v>
      </c>
      <c r="D45" s="234">
        <v>1</v>
      </c>
      <c r="E45"/>
    </row>
    <row r="46" spans="1:5" ht="15" customHeight="1" x14ac:dyDescent="0.25">
      <c r="A46" s="166" t="s">
        <v>742</v>
      </c>
      <c r="B46" s="220">
        <v>1</v>
      </c>
      <c r="C46" s="231"/>
      <c r="D46" s="221">
        <v>1</v>
      </c>
      <c r="E46"/>
    </row>
    <row r="47" spans="1:5" ht="15" customHeight="1" x14ac:dyDescent="0.25">
      <c r="A47" s="166" t="s">
        <v>753</v>
      </c>
      <c r="B47" s="220"/>
      <c r="C47" s="231">
        <v>1</v>
      </c>
      <c r="D47" s="221">
        <v>1</v>
      </c>
      <c r="E47"/>
    </row>
    <row r="48" spans="1:5" ht="15" customHeight="1" x14ac:dyDescent="0.25">
      <c r="A48" s="166" t="s">
        <v>758</v>
      </c>
      <c r="B48" s="220"/>
      <c r="C48" s="231">
        <v>1</v>
      </c>
      <c r="D48" s="221">
        <v>1</v>
      </c>
      <c r="E48"/>
    </row>
    <row r="49" spans="1:5" ht="15" customHeight="1" x14ac:dyDescent="0.25">
      <c r="A49" s="166" t="s">
        <v>761</v>
      </c>
      <c r="B49" s="220">
        <v>1</v>
      </c>
      <c r="C49" s="231">
        <v>4</v>
      </c>
      <c r="D49" s="221">
        <v>5</v>
      </c>
      <c r="E49"/>
    </row>
    <row r="50" spans="1:5" ht="15" customHeight="1" x14ac:dyDescent="0.25">
      <c r="A50" s="166" t="s">
        <v>773</v>
      </c>
      <c r="B50" s="220">
        <v>1</v>
      </c>
      <c r="C50" s="231">
        <v>2</v>
      </c>
      <c r="D50" s="221">
        <v>3</v>
      </c>
      <c r="E50"/>
    </row>
    <row r="51" spans="1:5" ht="15" customHeight="1" x14ac:dyDescent="0.25">
      <c r="A51" s="166" t="s">
        <v>779</v>
      </c>
      <c r="B51" s="220"/>
      <c r="C51" s="231">
        <v>1</v>
      </c>
      <c r="D51" s="221">
        <v>1</v>
      </c>
      <c r="E51"/>
    </row>
    <row r="52" spans="1:5" ht="30" x14ac:dyDescent="0.25">
      <c r="A52" s="166" t="s">
        <v>388</v>
      </c>
      <c r="B52" s="220"/>
      <c r="C52" s="231">
        <v>2</v>
      </c>
      <c r="D52" s="221">
        <v>2</v>
      </c>
      <c r="E52"/>
    </row>
    <row r="53" spans="1:5" x14ac:dyDescent="0.25">
      <c r="A53" s="166" t="s">
        <v>477</v>
      </c>
      <c r="B53" s="220"/>
      <c r="C53" s="231">
        <v>1</v>
      </c>
      <c r="D53" s="221">
        <v>1</v>
      </c>
      <c r="E53"/>
    </row>
    <row r="54" spans="1:5" x14ac:dyDescent="0.25">
      <c r="A54" s="191" t="s">
        <v>481</v>
      </c>
      <c r="B54" s="222"/>
      <c r="C54" s="230">
        <v>2</v>
      </c>
      <c r="D54" s="223">
        <v>2</v>
      </c>
      <c r="E54"/>
    </row>
    <row r="55" spans="1:5" ht="30" x14ac:dyDescent="0.25">
      <c r="A55" s="191" t="s">
        <v>947</v>
      </c>
      <c r="B55" s="222"/>
      <c r="C55" s="230">
        <v>1</v>
      </c>
      <c r="D55" s="223">
        <v>1</v>
      </c>
      <c r="E55"/>
    </row>
    <row r="56" spans="1:5" x14ac:dyDescent="0.25">
      <c r="A56" s="191" t="s">
        <v>948</v>
      </c>
      <c r="B56" s="222"/>
      <c r="C56" s="230">
        <v>1</v>
      </c>
      <c r="D56" s="223">
        <v>1</v>
      </c>
      <c r="E56"/>
    </row>
    <row r="57" spans="1:5" ht="30" x14ac:dyDescent="0.25">
      <c r="A57" s="191" t="s">
        <v>949</v>
      </c>
      <c r="B57" s="222">
        <v>1</v>
      </c>
      <c r="C57" s="230"/>
      <c r="D57" s="223">
        <v>1</v>
      </c>
      <c r="E57"/>
    </row>
    <row r="58" spans="1:5" x14ac:dyDescent="0.25">
      <c r="A58" s="191" t="s">
        <v>854</v>
      </c>
      <c r="B58" s="222"/>
      <c r="C58" s="230">
        <v>2</v>
      </c>
      <c r="D58" s="223">
        <v>2</v>
      </c>
      <c r="E58"/>
    </row>
    <row r="59" spans="1:5" x14ac:dyDescent="0.25">
      <c r="A59" s="191" t="s">
        <v>950</v>
      </c>
      <c r="B59" s="222"/>
      <c r="C59" s="230">
        <v>1</v>
      </c>
      <c r="D59" s="223">
        <v>1</v>
      </c>
      <c r="E59"/>
    </row>
    <row r="60" spans="1:5" ht="30" x14ac:dyDescent="0.25">
      <c r="A60" s="191" t="s">
        <v>951</v>
      </c>
      <c r="B60" s="222"/>
      <c r="C60" s="230">
        <v>1</v>
      </c>
      <c r="D60" s="223">
        <v>1</v>
      </c>
      <c r="E60"/>
    </row>
    <row r="61" spans="1:5" x14ac:dyDescent="0.25">
      <c r="A61" s="191" t="s">
        <v>851</v>
      </c>
      <c r="B61" s="222"/>
      <c r="C61" s="230">
        <v>5</v>
      </c>
      <c r="D61" s="223">
        <v>5</v>
      </c>
      <c r="E61"/>
    </row>
    <row r="62" spans="1:5" ht="30" x14ac:dyDescent="0.25">
      <c r="A62" s="191" t="s">
        <v>861</v>
      </c>
      <c r="B62" s="222">
        <v>1</v>
      </c>
      <c r="C62" s="230">
        <v>1</v>
      </c>
      <c r="D62" s="223">
        <v>2</v>
      </c>
      <c r="E62"/>
    </row>
    <row r="63" spans="1:5" ht="30" x14ac:dyDescent="0.25">
      <c r="A63" s="191" t="s">
        <v>903</v>
      </c>
      <c r="B63" s="222"/>
      <c r="C63" s="230">
        <v>1</v>
      </c>
      <c r="D63" s="223">
        <v>1</v>
      </c>
      <c r="E63"/>
    </row>
    <row r="64" spans="1:5" x14ac:dyDescent="0.25">
      <c r="A64" s="191" t="s">
        <v>823</v>
      </c>
      <c r="B64" s="222"/>
      <c r="C64" s="230">
        <v>2</v>
      </c>
      <c r="D64" s="223">
        <v>2</v>
      </c>
      <c r="E64"/>
    </row>
    <row r="65" spans="1:5" x14ac:dyDescent="0.25">
      <c r="A65" s="191" t="s">
        <v>860</v>
      </c>
      <c r="B65" s="222">
        <v>1</v>
      </c>
      <c r="C65" s="230"/>
      <c r="D65" s="223">
        <v>1</v>
      </c>
      <c r="E65"/>
    </row>
    <row r="66" spans="1:5" x14ac:dyDescent="0.25">
      <c r="A66" s="191" t="s">
        <v>952</v>
      </c>
      <c r="B66" s="222"/>
      <c r="C66" s="230">
        <v>2</v>
      </c>
      <c r="D66" s="223">
        <v>2</v>
      </c>
      <c r="E66"/>
    </row>
    <row r="67" spans="1:5" x14ac:dyDescent="0.25">
      <c r="A67" s="164" t="s">
        <v>249</v>
      </c>
      <c r="B67" s="226">
        <v>20</v>
      </c>
      <c r="C67" s="229">
        <v>68</v>
      </c>
      <c r="D67" s="228">
        <v>88</v>
      </c>
      <c r="E67"/>
    </row>
    <row r="68" spans="1:5" x14ac:dyDescent="0.25">
      <c r="A68"/>
      <c r="B68"/>
      <c r="C68"/>
      <c r="D68"/>
      <c r="E68"/>
    </row>
    <row r="69" spans="1:5" x14ac:dyDescent="0.25">
      <c r="A69"/>
      <c r="B69"/>
      <c r="C69"/>
      <c r="D69"/>
      <c r="E69"/>
    </row>
    <row r="70" spans="1:5" x14ac:dyDescent="0.25">
      <c r="A70"/>
      <c r="B70"/>
      <c r="C70"/>
      <c r="D70"/>
      <c r="E70"/>
    </row>
    <row r="71" spans="1:5" x14ac:dyDescent="0.25">
      <c r="A71"/>
    </row>
    <row r="72" spans="1:5" x14ac:dyDescent="0.25">
      <c r="A72"/>
    </row>
    <row r="73" spans="1:5" x14ac:dyDescent="0.25">
      <c r="A73"/>
    </row>
    <row r="74" spans="1:5" x14ac:dyDescent="0.25">
      <c r="A74"/>
    </row>
    <row r="75" spans="1:5" x14ac:dyDescent="0.25">
      <c r="A75"/>
    </row>
    <row r="76" spans="1:5" x14ac:dyDescent="0.25">
      <c r="A76"/>
    </row>
    <row r="77" spans="1:5" x14ac:dyDescent="0.25">
      <c r="A77"/>
    </row>
    <row r="78" spans="1:5" x14ac:dyDescent="0.25">
      <c r="A78"/>
    </row>
    <row r="79" spans="1:5" x14ac:dyDescent="0.25">
      <c r="A79"/>
    </row>
    <row r="80" spans="1:5"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sheetData>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69"/>
    <col min="2" max="2" width="5.7109375" style="69" customWidth="1"/>
    <col min="3" max="3" width="6.85546875" style="69" customWidth="1"/>
    <col min="4" max="4" width="19.28515625" style="69" customWidth="1"/>
    <col min="5" max="5" width="4.140625" style="69" customWidth="1"/>
    <col min="6" max="6" width="19.7109375" style="69" customWidth="1"/>
    <col min="7" max="7" width="2" style="69" customWidth="1"/>
    <col min="8" max="8" width="19.7109375" style="69" customWidth="1"/>
    <col min="9" max="9" width="2" style="69" customWidth="1"/>
    <col min="10" max="10" width="19.7109375" style="69" customWidth="1"/>
    <col min="11" max="11" width="2.42578125" style="69" customWidth="1"/>
    <col min="12" max="12" width="19.7109375" style="69" customWidth="1"/>
    <col min="13" max="13" width="2.5703125" style="69" customWidth="1"/>
    <col min="14" max="14" width="19.7109375" style="69" customWidth="1"/>
    <col min="15" max="15" width="5.7109375" style="69" customWidth="1"/>
    <col min="16" max="16384" width="11.42578125" style="69"/>
  </cols>
  <sheetData>
    <row r="1" spans="2:18" ht="19.5" customHeight="1" x14ac:dyDescent="0.25"/>
    <row r="2" spans="2:18" ht="27" customHeight="1" x14ac:dyDescent="0.25">
      <c r="B2" s="334" t="s">
        <v>843</v>
      </c>
      <c r="C2" s="335"/>
      <c r="D2" s="335"/>
      <c r="E2" s="335"/>
      <c r="F2" s="335"/>
      <c r="G2" s="335"/>
      <c r="H2" s="335"/>
      <c r="I2" s="335"/>
      <c r="J2" s="335"/>
      <c r="K2" s="335"/>
      <c r="L2" s="335"/>
      <c r="M2" s="335"/>
      <c r="N2" s="335"/>
      <c r="O2" s="336"/>
    </row>
    <row r="3" spans="2:18" ht="30" customHeight="1" x14ac:dyDescent="0.25">
      <c r="B3" s="337"/>
      <c r="C3" s="338"/>
      <c r="D3" s="338"/>
      <c r="E3" s="338"/>
      <c r="F3" s="338"/>
      <c r="G3" s="338"/>
      <c r="H3" s="338"/>
      <c r="I3" s="338"/>
      <c r="J3" s="338"/>
      <c r="K3" s="338"/>
      <c r="L3" s="338"/>
      <c r="M3" s="338"/>
      <c r="N3" s="338"/>
      <c r="O3" s="339"/>
    </row>
    <row r="4" spans="2:18" ht="19.5" customHeight="1" x14ac:dyDescent="0.25">
      <c r="B4" s="71"/>
      <c r="C4" s="70"/>
      <c r="D4" s="70"/>
      <c r="E4" s="70"/>
      <c r="F4" s="70"/>
      <c r="G4" s="70"/>
      <c r="H4" s="70"/>
      <c r="I4" s="70"/>
      <c r="J4" s="70"/>
      <c r="K4" s="70"/>
      <c r="L4" s="70"/>
      <c r="M4" s="70"/>
      <c r="N4" s="70"/>
      <c r="O4" s="84"/>
    </row>
    <row r="5" spans="2:18" x14ac:dyDescent="0.25">
      <c r="B5" s="71"/>
      <c r="D5" s="72"/>
      <c r="F5" s="72"/>
      <c r="H5" s="72"/>
      <c r="J5" s="72"/>
      <c r="L5" s="72"/>
      <c r="N5" s="72"/>
      <c r="O5" s="84"/>
    </row>
    <row r="6" spans="2:18" ht="40.5" customHeight="1" x14ac:dyDescent="0.25">
      <c r="B6" s="71"/>
      <c r="C6" s="333" t="s">
        <v>844</v>
      </c>
      <c r="D6" s="73" t="str">
        <f>Datos!T2</f>
        <v>Muy alta (5)</v>
      </c>
      <c r="F6" s="74">
        <f>COUNTIFS(Mapa_riesgos!$U$12:$U$90,$D6,Mapa_riesgos!$AC$12:$AC$90,F$16)</f>
        <v>0</v>
      </c>
      <c r="G6" s="75"/>
      <c r="H6" s="74">
        <f>COUNTIFS(Mapa_riesgos!$U$12:$U$90,$D6,Mapa_riesgos!$AC$12:$AC$90,H$16)</f>
        <v>1</v>
      </c>
      <c r="I6" s="75"/>
      <c r="J6" s="74">
        <f>COUNTIFS(Mapa_riesgos!$U$12:$U$90,$D6,Mapa_riesgos!$AC$12:$AC$90,J$16)</f>
        <v>0</v>
      </c>
      <c r="K6" s="75"/>
      <c r="L6" s="74">
        <f>COUNTIFS(Mapa_riesgos!$U$12:$U$90,$D6,Mapa_riesgos!$AC$12:$AC$90,L$16)</f>
        <v>0</v>
      </c>
      <c r="M6" s="75"/>
      <c r="N6" s="76">
        <f>COUNTIFS(Mapa_riesgos!$U$12:$U$90,$D6,Mapa_riesgos!$AC$12:$AC$90,N$16)</f>
        <v>0</v>
      </c>
      <c r="O6" s="84"/>
    </row>
    <row r="7" spans="2:18" ht="12" customHeight="1" x14ac:dyDescent="0.25">
      <c r="B7" s="71"/>
      <c r="C7" s="333"/>
      <c r="D7" s="72"/>
      <c r="F7" s="77"/>
      <c r="G7" s="75"/>
      <c r="H7" s="77"/>
      <c r="I7" s="75"/>
      <c r="J7" s="77"/>
      <c r="K7" s="75"/>
      <c r="L7" s="77"/>
      <c r="M7" s="75"/>
      <c r="N7" s="77"/>
      <c r="O7" s="84"/>
    </row>
    <row r="8" spans="2:18" ht="40.5" customHeight="1" x14ac:dyDescent="0.25">
      <c r="B8" s="71"/>
      <c r="C8" s="333"/>
      <c r="D8" s="73" t="str">
        <f>Datos!T3</f>
        <v>Alta (4)</v>
      </c>
      <c r="F8" s="78">
        <f>COUNTIFS(Mapa_riesgos!$U$12:$U$90,$D8,Mapa_riesgos!$AC$12:$AC$90,F$16)</f>
        <v>1</v>
      </c>
      <c r="G8" s="75"/>
      <c r="H8" s="78">
        <f>COUNTIFS(Mapa_riesgos!$U$12:$U$90,$D8,Mapa_riesgos!$AC$12:$AC$90,H$16)</f>
        <v>3</v>
      </c>
      <c r="I8" s="75"/>
      <c r="J8" s="74">
        <f>COUNTIFS(Mapa_riesgos!$U$12:$U$90,$D8,Mapa_riesgos!$AC$12:$AC$90,J$16)</f>
        <v>4</v>
      </c>
      <c r="K8" s="75"/>
      <c r="L8" s="74">
        <f>COUNTIFS(Mapa_riesgos!$U$12:$U$90,$D8,Mapa_riesgos!$AC$12:$AC$90,L$16)</f>
        <v>2</v>
      </c>
      <c r="M8" s="75"/>
      <c r="N8" s="76">
        <f>COUNTIFS(Mapa_riesgos!$U$12:$U$90,$D8,Mapa_riesgos!$AC$12:$AC$90,N$16)</f>
        <v>1</v>
      </c>
      <c r="O8" s="84"/>
    </row>
    <row r="9" spans="2:18" ht="11.25" customHeight="1" x14ac:dyDescent="0.25">
      <c r="B9" s="71"/>
      <c r="C9" s="333"/>
      <c r="D9" s="72"/>
      <c r="F9" s="77"/>
      <c r="G9" s="75"/>
      <c r="H9" s="77"/>
      <c r="I9" s="75"/>
      <c r="J9" s="77"/>
      <c r="K9" s="75"/>
      <c r="L9" s="77"/>
      <c r="M9" s="75"/>
      <c r="N9" s="77"/>
      <c r="O9" s="84"/>
    </row>
    <row r="10" spans="2:18" ht="40.5" customHeight="1" x14ac:dyDescent="0.25">
      <c r="B10" s="71"/>
      <c r="C10" s="333"/>
      <c r="D10" s="73" t="str">
        <f>Datos!T4</f>
        <v>Media (3)</v>
      </c>
      <c r="F10" s="78">
        <f>COUNTIFS(Mapa_riesgos!$U$12:$U$90,$D10,Mapa_riesgos!$AC$12:$AC$90,F$16)</f>
        <v>5</v>
      </c>
      <c r="G10" s="75"/>
      <c r="H10" s="78">
        <f>COUNTIFS(Mapa_riesgos!$U$12:$U$90,$D10,Mapa_riesgos!$AC$12:$AC$90,H$16)</f>
        <v>6</v>
      </c>
      <c r="I10" s="75"/>
      <c r="J10" s="78">
        <f>COUNTIFS(Mapa_riesgos!$U$12:$U$90,$D10,Mapa_riesgos!$AC$12:$AC$90,J$16)</f>
        <v>8</v>
      </c>
      <c r="K10" s="75"/>
      <c r="L10" s="74">
        <f>COUNTIFS(Mapa_riesgos!$U$12:$U$90,$D10,Mapa_riesgos!$AC$12:$AC$90,L$16)</f>
        <v>3</v>
      </c>
      <c r="M10" s="75"/>
      <c r="N10" s="76">
        <f>COUNTIFS(Mapa_riesgos!$U$12:$U$90,$D10,Mapa_riesgos!$AC$12:$AC$90,N$16)</f>
        <v>0</v>
      </c>
      <c r="O10" s="84"/>
      <c r="Q10" s="102"/>
      <c r="R10" s="103"/>
    </row>
    <row r="11" spans="2:18" ht="9" customHeight="1" x14ac:dyDescent="0.25">
      <c r="B11" s="71"/>
      <c r="C11" s="333"/>
      <c r="D11" s="72"/>
      <c r="F11" s="77"/>
      <c r="G11" s="75"/>
      <c r="H11" s="77"/>
      <c r="I11" s="75"/>
      <c r="J11" s="77"/>
      <c r="K11" s="75"/>
      <c r="L11" s="77"/>
      <c r="M11" s="75"/>
      <c r="N11" s="77"/>
      <c r="O11" s="84"/>
    </row>
    <row r="12" spans="2:18" ht="40.5" customHeight="1" x14ac:dyDescent="0.25">
      <c r="B12" s="71"/>
      <c r="C12" s="333"/>
      <c r="D12" s="73" t="str">
        <f>Datos!T5</f>
        <v>Baja (2)</v>
      </c>
      <c r="F12" s="79">
        <f>COUNTIFS(Mapa_riesgos!$U$12:$U$90,$D12,Mapa_riesgos!$AC$12:$AC$90,F$16)</f>
        <v>0</v>
      </c>
      <c r="G12" s="75"/>
      <c r="H12" s="78">
        <f>COUNTIFS(Mapa_riesgos!$U$12:$U$90,$D12,Mapa_riesgos!$AC$12:$AC$90,H$16)</f>
        <v>15</v>
      </c>
      <c r="I12" s="75"/>
      <c r="J12" s="78">
        <f>COUNTIFS(Mapa_riesgos!$U$12:$U$90,$D12,Mapa_riesgos!$AC$12:$AC$90,J$16)</f>
        <v>5</v>
      </c>
      <c r="K12" s="75"/>
      <c r="L12" s="74">
        <f>COUNTIFS(Mapa_riesgos!$U$12:$U$90,$D12,Mapa_riesgos!$AC$12:$AC$90,L$16)</f>
        <v>5</v>
      </c>
      <c r="M12" s="75"/>
      <c r="N12" s="76">
        <f>COUNTIFS(Mapa_riesgos!$U$12:$U$90,$D12,Mapa_riesgos!$AC$12:$AC$90,N$16)</f>
        <v>0</v>
      </c>
      <c r="O12" s="84"/>
      <c r="Q12" s="102"/>
      <c r="R12" s="104"/>
    </row>
    <row r="13" spans="2:18" ht="9.75" customHeight="1" x14ac:dyDescent="0.25">
      <c r="B13" s="71"/>
      <c r="C13" s="333"/>
      <c r="D13" s="72"/>
      <c r="F13" s="77"/>
      <c r="G13" s="75"/>
      <c r="H13" s="77"/>
      <c r="I13" s="75"/>
      <c r="J13" s="77"/>
      <c r="K13" s="75"/>
      <c r="L13" s="77"/>
      <c r="M13" s="75"/>
      <c r="N13" s="77"/>
      <c r="O13" s="84"/>
    </row>
    <row r="14" spans="2:18" ht="40.5" customHeight="1" x14ac:dyDescent="0.25">
      <c r="B14" s="71"/>
      <c r="C14" s="333"/>
      <c r="D14" s="73" t="str">
        <f>Datos!T6</f>
        <v>Muy baja (1)</v>
      </c>
      <c r="F14" s="79">
        <f>COUNTIFS(Mapa_riesgos!$U$12:$U$90,$D14,Mapa_riesgos!$AC$12:$AC$90,F$16)</f>
        <v>0</v>
      </c>
      <c r="G14" s="75"/>
      <c r="H14" s="79">
        <f>COUNTIFS(Mapa_riesgos!$U$12:$U$90,$D14,Mapa_riesgos!$AC$12:$AC$90,H$16)</f>
        <v>3</v>
      </c>
      <c r="I14" s="75"/>
      <c r="J14" s="78">
        <f>COUNTIFS(Mapa_riesgos!$U$12:$U$90,$D14,Mapa_riesgos!$AC$12:$AC$90,J$16)</f>
        <v>0</v>
      </c>
      <c r="K14" s="75"/>
      <c r="L14" s="74">
        <f>COUNTIFS(Mapa_riesgos!$U$12:$U$90,$D14,Mapa_riesgos!$AC$12:$AC$90,L$16)</f>
        <v>12</v>
      </c>
      <c r="M14" s="75"/>
      <c r="N14" s="76">
        <f>COUNTIFS(Mapa_riesgos!$U$12:$U$90,$D14,Mapa_riesgos!$AC$12:$AC$90,N$16)</f>
        <v>5</v>
      </c>
      <c r="O14" s="84"/>
    </row>
    <row r="15" spans="2:18" ht="27.75" customHeight="1" x14ac:dyDescent="0.25">
      <c r="B15" s="71"/>
      <c r="D15" s="72"/>
      <c r="F15" s="72"/>
      <c r="H15" s="72"/>
      <c r="J15" s="72"/>
      <c r="L15" s="72"/>
      <c r="N15" s="72"/>
      <c r="O15" s="84"/>
    </row>
    <row r="16" spans="2:18" ht="41.25" customHeight="1" x14ac:dyDescent="0.25">
      <c r="B16" s="71"/>
      <c r="F16" s="73" t="str">
        <f>Datos!U6</f>
        <v>Leve (1)</v>
      </c>
      <c r="G16" s="80"/>
      <c r="H16" s="73" t="str">
        <f>Datos!U5</f>
        <v>Menor (2)</v>
      </c>
      <c r="I16" s="80"/>
      <c r="J16" s="73" t="str">
        <f>Datos!U4</f>
        <v>Moderado (3)</v>
      </c>
      <c r="K16" s="80"/>
      <c r="L16" s="73" t="str">
        <f>Datos!U3</f>
        <v>Mayor (4)</v>
      </c>
      <c r="M16" s="80"/>
      <c r="N16" s="73" t="str">
        <f>Datos!U2</f>
        <v>Catastrófico (5)</v>
      </c>
      <c r="O16" s="84"/>
    </row>
    <row r="17" spans="2:15" ht="41.25" customHeight="1" x14ac:dyDescent="0.25">
      <c r="B17" s="71"/>
      <c r="F17" s="81"/>
      <c r="G17" s="82"/>
      <c r="H17" s="81"/>
      <c r="I17" s="82"/>
      <c r="J17" s="83" t="s">
        <v>845</v>
      </c>
      <c r="K17" s="82"/>
      <c r="L17" s="81"/>
      <c r="M17" s="82"/>
      <c r="N17" s="81"/>
      <c r="O17" s="84"/>
    </row>
    <row r="18" spans="2:15" ht="18" customHeight="1" x14ac:dyDescent="0.25">
      <c r="B18" s="71"/>
      <c r="O18" s="84"/>
    </row>
    <row r="19" spans="2:15" ht="26.25" customHeight="1" x14ac:dyDescent="0.25">
      <c r="B19" s="71"/>
      <c r="D19" s="83" t="s">
        <v>846</v>
      </c>
      <c r="F19" s="85">
        <f>+F12+F14+H14</f>
        <v>3</v>
      </c>
      <c r="G19" s="75"/>
      <c r="H19" s="85">
        <f>+F8+F10+H8+H10+H12+J10+J12+J14</f>
        <v>43</v>
      </c>
      <c r="I19" s="75"/>
      <c r="J19" s="85">
        <f>+F6+H6+J6+J8+L6+L8+L10+L12+L14</f>
        <v>27</v>
      </c>
      <c r="K19" s="75"/>
      <c r="L19" s="85">
        <f>+N6+N8+N10+N12+N14</f>
        <v>6</v>
      </c>
      <c r="M19" s="82"/>
      <c r="N19" s="82"/>
      <c r="O19" s="84"/>
    </row>
    <row r="20" spans="2:15" ht="26.25" customHeight="1" x14ac:dyDescent="0.3">
      <c r="B20" s="71"/>
      <c r="D20" s="86">
        <f>SUM(F6:N14)</f>
        <v>79</v>
      </c>
      <c r="F20" s="87" t="s">
        <v>369</v>
      </c>
      <c r="G20" s="88"/>
      <c r="H20" s="89" t="s">
        <v>86</v>
      </c>
      <c r="I20" s="88"/>
      <c r="J20" s="90" t="s">
        <v>383</v>
      </c>
      <c r="K20" s="88"/>
      <c r="L20" s="91" t="s">
        <v>429</v>
      </c>
      <c r="O20" s="84"/>
    </row>
    <row r="21" spans="2:15" x14ac:dyDescent="0.25">
      <c r="B21" s="92"/>
      <c r="C21" s="93"/>
      <c r="D21" s="93"/>
      <c r="E21" s="93"/>
      <c r="F21" s="93"/>
      <c r="G21" s="93"/>
      <c r="H21" s="93"/>
      <c r="I21" s="93"/>
      <c r="J21" s="93"/>
      <c r="K21" s="93"/>
      <c r="L21" s="93"/>
      <c r="M21" s="93"/>
      <c r="N21" s="93"/>
      <c r="O21" s="94"/>
    </row>
  </sheetData>
  <mergeCells count="2">
    <mergeCell ref="C6:C14"/>
    <mergeCell ref="B2:O3"/>
  </mergeCells>
  <conditionalFormatting sqref="F6 H6 J6 L6 J8 L8 L10 L12 L14">
    <cfRule type="cellIs" dxfId="7" priority="2" operator="equal">
      <formula>0</formula>
    </cfRule>
  </conditionalFormatting>
  <conditionalFormatting sqref="F8 H8 F10 H10 J10 H12 J12 J14">
    <cfRule type="cellIs" dxfId="6" priority="3" operator="equal">
      <formula>0</formula>
    </cfRule>
  </conditionalFormatting>
  <conditionalFormatting sqref="F12 F14 H14">
    <cfRule type="cellIs" dxfId="5" priority="4" operator="equal">
      <formula>0</formula>
    </cfRule>
  </conditionalFormatting>
  <conditionalFormatting sqref="N6 N8 N10 N12 N14">
    <cfRule type="cellIs" dxfId="4"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0" tint="-0.249977111117893"/>
  </sheetPr>
  <dimension ref="B1:E20"/>
  <sheetViews>
    <sheetView showGridLines="0" zoomScaleNormal="100" workbookViewId="0"/>
  </sheetViews>
  <sheetFormatPr baseColWidth="10" defaultColWidth="11.42578125" defaultRowHeight="15" x14ac:dyDescent="0.25"/>
  <cols>
    <col min="1" max="1" width="23.140625" style="97" customWidth="1"/>
    <col min="2" max="2" width="31.140625" style="97" customWidth="1"/>
    <col min="3" max="3" width="14.42578125" style="97" customWidth="1"/>
    <col min="4" max="4" width="32.85546875" style="97" customWidth="1"/>
    <col min="5" max="5" width="14.42578125" style="97" customWidth="1"/>
    <col min="6" max="16384" width="11.42578125" style="97"/>
  </cols>
  <sheetData>
    <row r="1" spans="2:5" ht="27" customHeight="1" x14ac:dyDescent="0.25"/>
    <row r="2" spans="2:5" x14ac:dyDescent="0.25">
      <c r="B2" s="150" t="s">
        <v>847</v>
      </c>
      <c r="C2" s="150" t="s">
        <v>831</v>
      </c>
      <c r="D2" s="150" t="s">
        <v>848</v>
      </c>
      <c r="E2" s="150" t="s">
        <v>831</v>
      </c>
    </row>
    <row r="3" spans="2:5" x14ac:dyDescent="0.25">
      <c r="B3" s="151" t="s">
        <v>429</v>
      </c>
      <c r="C3" s="160">
        <f>COUNTIFS(Mapa_riesgos!$AE$12:$AE$90,$B$3)</f>
        <v>6</v>
      </c>
      <c r="D3" s="151" t="s">
        <v>429</v>
      </c>
      <c r="E3" s="160">
        <f>COUNTIFS(Mapa_riesgos!$AE$12:$AE$90,$B$3,Mapa_riesgos!$AK$12:$AK$90,D3)</f>
        <v>5</v>
      </c>
    </row>
    <row r="4" spans="2:5" x14ac:dyDescent="0.25">
      <c r="B4" s="152"/>
      <c r="C4" s="160"/>
      <c r="D4" s="153" t="s">
        <v>383</v>
      </c>
      <c r="E4" s="160">
        <f>COUNTIFS(Mapa_riesgos!$AE$12:$AE$90,$B$3,Mapa_riesgos!$AK$12:$AK$90,D4)</f>
        <v>1</v>
      </c>
    </row>
    <row r="5" spans="2:5" x14ac:dyDescent="0.25">
      <c r="B5" s="152"/>
      <c r="C5" s="160"/>
      <c r="D5" s="154" t="s">
        <v>86</v>
      </c>
      <c r="E5" s="160">
        <f>COUNTIFS(Mapa_riesgos!$AE$12:$AE$90,$B$3,Mapa_riesgos!$AK$12:$AK$90,D5)</f>
        <v>0</v>
      </c>
    </row>
    <row r="6" spans="2:5" x14ac:dyDescent="0.25">
      <c r="B6" s="155"/>
      <c r="C6" s="161"/>
      <c r="D6" s="156" t="s">
        <v>369</v>
      </c>
      <c r="E6" s="160">
        <f>COUNTIFS(Mapa_riesgos!$AE$12:$AE$90,$B$3,Mapa_riesgos!$AK$12:$AK$90,D6)</f>
        <v>0</v>
      </c>
    </row>
    <row r="7" spans="2:5" x14ac:dyDescent="0.25">
      <c r="B7" s="153" t="s">
        <v>383</v>
      </c>
      <c r="C7" s="160">
        <f>COUNTIFS(Mapa_riesgos!$AE$12:$AE$90,$B$7)</f>
        <v>27</v>
      </c>
      <c r="D7" s="151" t="s">
        <v>429</v>
      </c>
      <c r="E7" s="160">
        <f>COUNTIFS(Mapa_riesgos!$AE$12:$AE$90,$B$7,Mapa_riesgos!$AK$12:$AK$90,D7)</f>
        <v>0</v>
      </c>
    </row>
    <row r="8" spans="2:5" x14ac:dyDescent="0.25">
      <c r="B8" s="152"/>
      <c r="C8" s="160"/>
      <c r="D8" s="153" t="s">
        <v>383</v>
      </c>
      <c r="E8" s="160">
        <f>COUNTIFS(Mapa_riesgos!$AE$12:$AE$90,$B$7,Mapa_riesgos!$AK$12:$AK$90,D8)</f>
        <v>12</v>
      </c>
    </row>
    <row r="9" spans="2:5" x14ac:dyDescent="0.25">
      <c r="B9" s="152"/>
      <c r="C9" s="160"/>
      <c r="D9" s="154" t="s">
        <v>86</v>
      </c>
      <c r="E9" s="160">
        <f>COUNTIFS(Mapa_riesgos!$AE$12:$AE$90,$B$7,Mapa_riesgos!$AK$12:$AK$90,D9)</f>
        <v>4</v>
      </c>
    </row>
    <row r="10" spans="2:5" x14ac:dyDescent="0.25">
      <c r="B10" s="155"/>
      <c r="C10" s="161"/>
      <c r="D10" s="156" t="s">
        <v>369</v>
      </c>
      <c r="E10" s="160">
        <f>COUNTIFS(Mapa_riesgos!$AE$12:$AE$90,$B$7,Mapa_riesgos!$AK$12:$AK$90,D10)</f>
        <v>11</v>
      </c>
    </row>
    <row r="11" spans="2:5" x14ac:dyDescent="0.25">
      <c r="B11" s="154" t="s">
        <v>86</v>
      </c>
      <c r="C11" s="160">
        <f>COUNTIFS(Mapa_riesgos!$AE$12:$AE$90,$B$11)</f>
        <v>43</v>
      </c>
      <c r="D11" s="151" t="s">
        <v>429</v>
      </c>
      <c r="E11" s="160">
        <f>COUNTIFS(Mapa_riesgos!$AE$12:$AE$90,$B$11,Mapa_riesgos!$AK$12:$AK$90,D11)</f>
        <v>0</v>
      </c>
    </row>
    <row r="12" spans="2:5" x14ac:dyDescent="0.25">
      <c r="B12" s="152"/>
      <c r="C12" s="160"/>
      <c r="D12" s="153" t="s">
        <v>383</v>
      </c>
      <c r="E12" s="160">
        <f>COUNTIFS(Mapa_riesgos!$AE$12:$AE$90,$B$11,Mapa_riesgos!$AK$12:$AK$90,D12)</f>
        <v>0</v>
      </c>
    </row>
    <row r="13" spans="2:5" x14ac:dyDescent="0.25">
      <c r="B13" s="152"/>
      <c r="C13" s="160"/>
      <c r="D13" s="154" t="s">
        <v>86</v>
      </c>
      <c r="E13" s="160">
        <f>COUNTIFS(Mapa_riesgos!$AE$12:$AE$90,$B$11,Mapa_riesgos!$AK$12:$AK$90,D13)</f>
        <v>13</v>
      </c>
    </row>
    <row r="14" spans="2:5" x14ac:dyDescent="0.25">
      <c r="B14" s="155"/>
      <c r="C14" s="161"/>
      <c r="D14" s="156" t="s">
        <v>369</v>
      </c>
      <c r="E14" s="160">
        <f>COUNTIFS(Mapa_riesgos!$AE$12:$AE$90,$B$11,Mapa_riesgos!$AK$12:$AK$90,D14)</f>
        <v>30</v>
      </c>
    </row>
    <row r="15" spans="2:5" x14ac:dyDescent="0.25">
      <c r="B15" s="157" t="s">
        <v>369</v>
      </c>
      <c r="C15" s="160">
        <f>COUNTIFS(Mapa_riesgos!$AE$12:$AE$90,$B$15)</f>
        <v>3</v>
      </c>
      <c r="D15" s="151" t="s">
        <v>429</v>
      </c>
      <c r="E15" s="160">
        <f>COUNTIFS(Mapa_riesgos!$AE$12:$AE$90,$B$15,Mapa_riesgos!$AK$12:$AK$90,D15)</f>
        <v>0</v>
      </c>
    </row>
    <row r="16" spans="2:5" x14ac:dyDescent="0.25">
      <c r="B16" s="152"/>
      <c r="C16" s="160"/>
      <c r="D16" s="153" t="s">
        <v>383</v>
      </c>
      <c r="E16" s="160">
        <f>COUNTIFS(Mapa_riesgos!$AE$12:$AE$90,$B$15,Mapa_riesgos!$AK$12:$AK$90,D16)</f>
        <v>0</v>
      </c>
    </row>
    <row r="17" spans="2:5" x14ac:dyDescent="0.25">
      <c r="B17" s="152"/>
      <c r="D17" s="154" t="s">
        <v>86</v>
      </c>
      <c r="E17" s="160">
        <f>COUNTIFS(Mapa_riesgos!$AE$12:$AE$90,$B$15,Mapa_riesgos!$AK$12:$AK$90,D17)</f>
        <v>0</v>
      </c>
    </row>
    <row r="18" spans="2:5" x14ac:dyDescent="0.25">
      <c r="B18" s="155"/>
      <c r="C18" s="98"/>
      <c r="D18" s="156" t="s">
        <v>369</v>
      </c>
      <c r="E18" s="160">
        <f>COUNTIFS(Mapa_riesgos!$AE$12:$AE$90,$B$15,Mapa_riesgos!$AK$12:$AK$90,D18)</f>
        <v>3</v>
      </c>
    </row>
    <row r="19" spans="2:5" x14ac:dyDescent="0.25">
      <c r="B19" s="158"/>
      <c r="C19" s="99"/>
      <c r="D19" s="158"/>
      <c r="E19" s="99"/>
    </row>
    <row r="20" spans="2:5" x14ac:dyDescent="0.25">
      <c r="B20" s="159" t="s">
        <v>849</v>
      </c>
      <c r="C20" s="159"/>
      <c r="D20" s="99"/>
      <c r="E20" s="99">
        <f>SUM(E3:E18)</f>
        <v>79</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69" customWidth="1"/>
    <col min="2" max="2" width="5.7109375" style="69" customWidth="1"/>
    <col min="3" max="3" width="6.85546875" style="69" customWidth="1"/>
    <col min="4" max="4" width="19.28515625" style="69" customWidth="1"/>
    <col min="5" max="5" width="4.140625" style="69" customWidth="1"/>
    <col min="6" max="6" width="19.7109375" style="69" customWidth="1"/>
    <col min="7" max="7" width="2" style="69" customWidth="1"/>
    <col min="8" max="8" width="19.7109375" style="69" customWidth="1"/>
    <col min="9" max="9" width="2" style="69" customWidth="1"/>
    <col min="10" max="10" width="19.7109375" style="69" customWidth="1"/>
    <col min="11" max="11" width="2.42578125" style="69" customWidth="1"/>
    <col min="12" max="12" width="19.7109375" style="69" customWidth="1"/>
    <col min="13" max="13" width="2.5703125" style="69" customWidth="1"/>
    <col min="14" max="14" width="19.7109375" style="69" customWidth="1"/>
    <col min="15" max="15" width="5.7109375" style="69" customWidth="1"/>
    <col min="16" max="16384" width="11.42578125" style="69"/>
  </cols>
  <sheetData>
    <row r="1" spans="2:18" ht="20.25" customHeight="1" x14ac:dyDescent="0.25"/>
    <row r="2" spans="2:18" ht="27" customHeight="1" x14ac:dyDescent="0.25">
      <c r="B2" s="334" t="s">
        <v>850</v>
      </c>
      <c r="C2" s="335"/>
      <c r="D2" s="335"/>
      <c r="E2" s="335"/>
      <c r="F2" s="335"/>
      <c r="G2" s="335"/>
      <c r="H2" s="335"/>
      <c r="I2" s="335"/>
      <c r="J2" s="335"/>
      <c r="K2" s="335"/>
      <c r="L2" s="335"/>
      <c r="M2" s="335"/>
      <c r="N2" s="335"/>
      <c r="O2" s="336"/>
      <c r="P2" s="95"/>
    </row>
    <row r="3" spans="2:18" ht="30" customHeight="1" x14ac:dyDescent="0.25">
      <c r="B3" s="337"/>
      <c r="C3" s="338"/>
      <c r="D3" s="338"/>
      <c r="E3" s="338"/>
      <c r="F3" s="338"/>
      <c r="G3" s="338"/>
      <c r="H3" s="338"/>
      <c r="I3" s="338"/>
      <c r="J3" s="338"/>
      <c r="K3" s="338"/>
      <c r="L3" s="338"/>
      <c r="M3" s="338"/>
      <c r="N3" s="338"/>
      <c r="O3" s="339"/>
      <c r="P3" s="95"/>
    </row>
    <row r="4" spans="2:18" ht="20.25" customHeight="1" x14ac:dyDescent="0.25">
      <c r="B4" s="71"/>
      <c r="O4" s="84"/>
      <c r="P4" s="71"/>
    </row>
    <row r="5" spans="2:18" x14ac:dyDescent="0.25">
      <c r="B5" s="71"/>
      <c r="D5" s="72"/>
      <c r="F5" s="72"/>
      <c r="H5" s="72"/>
      <c r="J5" s="72"/>
      <c r="L5" s="72"/>
      <c r="N5" s="72"/>
      <c r="O5" s="84"/>
      <c r="P5" s="71"/>
    </row>
    <row r="6" spans="2:18" ht="40.5" customHeight="1" x14ac:dyDescent="0.25">
      <c r="B6" s="71"/>
      <c r="C6" s="333" t="s">
        <v>844</v>
      </c>
      <c r="D6" s="73" t="str">
        <f>Datos!T2</f>
        <v>Muy alta (5)</v>
      </c>
      <c r="F6" s="74">
        <f>COUNTIFS(Mapa_riesgos!$AG$12:$AG$90,$D6,Mapa_riesgos!$AI$12:$AI$90,F$16)</f>
        <v>0</v>
      </c>
      <c r="G6" s="75"/>
      <c r="H6" s="74">
        <f>COUNTIFS(Mapa_riesgos!$AG$12:$AG$90,$D6,Mapa_riesgos!$AI$12:$AI$90,H$16)</f>
        <v>0</v>
      </c>
      <c r="I6" s="75"/>
      <c r="J6" s="74">
        <f>COUNTIFS(Mapa_riesgos!$AG$12:$AG$90,$D6,Mapa_riesgos!$AI$12:$AI$90,J$16)</f>
        <v>0</v>
      </c>
      <c r="K6" s="75"/>
      <c r="L6" s="74">
        <f>COUNTIFS(Mapa_riesgos!$AG$12:$AG$90,$D6,Mapa_riesgos!$AI$12:$AI$90,L$16)</f>
        <v>0</v>
      </c>
      <c r="M6" s="75"/>
      <c r="N6" s="76">
        <f>COUNTIFS(Mapa_riesgos!$AG$12:$AG$90,$D6,Mapa_riesgos!$AI$12:$AI$90,N$16)</f>
        <v>0</v>
      </c>
      <c r="O6" s="84"/>
      <c r="P6" s="71"/>
    </row>
    <row r="7" spans="2:18" ht="12" customHeight="1" x14ac:dyDescent="0.25">
      <c r="B7" s="71"/>
      <c r="C7" s="333"/>
      <c r="D7" s="72"/>
      <c r="F7" s="77"/>
      <c r="G7" s="75"/>
      <c r="H7" s="77"/>
      <c r="I7" s="75"/>
      <c r="J7" s="77"/>
      <c r="K7" s="75"/>
      <c r="L7" s="77"/>
      <c r="M7" s="75"/>
      <c r="N7" s="77"/>
      <c r="O7" s="84"/>
      <c r="P7" s="71"/>
    </row>
    <row r="8" spans="2:18" ht="40.5" customHeight="1" x14ac:dyDescent="0.25">
      <c r="B8" s="71"/>
      <c r="C8" s="333"/>
      <c r="D8" s="73" t="str">
        <f>Datos!T3</f>
        <v>Alta (4)</v>
      </c>
      <c r="F8" s="78">
        <f>COUNTIFS(Mapa_riesgos!$AG$12:$AG$90,$D8,Mapa_riesgos!$AI$12:$AI$90,F$16)</f>
        <v>0</v>
      </c>
      <c r="G8" s="75"/>
      <c r="H8" s="78">
        <f>COUNTIFS(Mapa_riesgos!$AG$12:$AG$90,$D8,Mapa_riesgos!$AI$12:$AI$90,H$16)</f>
        <v>0</v>
      </c>
      <c r="I8" s="75"/>
      <c r="J8" s="74">
        <f>COUNTIFS(Mapa_riesgos!$AG$12:$AG$90,$D8,Mapa_riesgos!$AI$12:$AI$90,J$16)</f>
        <v>0</v>
      </c>
      <c r="K8" s="75"/>
      <c r="L8" s="74">
        <f>COUNTIFS(Mapa_riesgos!$AG$12:$AG$90,$D8,Mapa_riesgos!$AI$12:$AI$90,L$16)</f>
        <v>0</v>
      </c>
      <c r="M8" s="75"/>
      <c r="N8" s="76">
        <f>COUNTIFS(Mapa_riesgos!$AG$12:$AG$90,$D8,Mapa_riesgos!$AI$12:$AI$90,N$16)</f>
        <v>0</v>
      </c>
      <c r="O8" s="84"/>
      <c r="P8" s="71"/>
    </row>
    <row r="9" spans="2:18" ht="11.25" customHeight="1" x14ac:dyDescent="0.25">
      <c r="B9" s="71"/>
      <c r="C9" s="333"/>
      <c r="D9" s="72"/>
      <c r="F9" s="77"/>
      <c r="G9" s="75"/>
      <c r="H9" s="77"/>
      <c r="I9" s="75"/>
      <c r="J9" s="77"/>
      <c r="K9" s="75"/>
      <c r="L9" s="77"/>
      <c r="M9" s="75"/>
      <c r="N9" s="77"/>
      <c r="O9" s="84"/>
      <c r="P9" s="71"/>
    </row>
    <row r="10" spans="2:18" ht="40.5" customHeight="1" x14ac:dyDescent="0.25">
      <c r="B10" s="71"/>
      <c r="C10" s="333"/>
      <c r="D10" s="73" t="str">
        <f>Datos!T4</f>
        <v>Media (3)</v>
      </c>
      <c r="F10" s="78">
        <f>COUNTIFS(Mapa_riesgos!$AG$12:$AG$90,$D10,Mapa_riesgos!$AI$12:$AI$90,F$16)</f>
        <v>0</v>
      </c>
      <c r="G10" s="75"/>
      <c r="H10" s="78">
        <f>COUNTIFS(Mapa_riesgos!$AG$12:$AG$90,$D10,Mapa_riesgos!$AI$12:$AI$90,H$16)</f>
        <v>1</v>
      </c>
      <c r="I10" s="75"/>
      <c r="J10" s="78">
        <f>COUNTIFS(Mapa_riesgos!$AG$12:$AG$90,$D10,Mapa_riesgos!$AI$12:$AI$90,J$16)</f>
        <v>0</v>
      </c>
      <c r="K10" s="75"/>
      <c r="L10" s="74">
        <f>COUNTIFS(Mapa_riesgos!$AG$12:$AG$90,$D10,Mapa_riesgos!$AI$12:$AI$90,L$16)</f>
        <v>1</v>
      </c>
      <c r="M10" s="75"/>
      <c r="N10" s="76">
        <f>COUNTIFS(Mapa_riesgos!$AG$12:$AG$90,$D10,Mapa_riesgos!$AI$12:$AI$90,N$16)</f>
        <v>0</v>
      </c>
      <c r="O10" s="84"/>
      <c r="P10" s="71"/>
      <c r="R10" s="103"/>
    </row>
    <row r="11" spans="2:18" ht="9" customHeight="1" x14ac:dyDescent="0.25">
      <c r="B11" s="71"/>
      <c r="C11" s="333"/>
      <c r="D11" s="72"/>
      <c r="F11" s="77"/>
      <c r="G11" s="75"/>
      <c r="H11" s="77"/>
      <c r="I11" s="75"/>
      <c r="J11" s="77"/>
      <c r="K11" s="75"/>
      <c r="L11" s="77"/>
      <c r="M11" s="75"/>
      <c r="N11" s="77"/>
      <c r="O11" s="84"/>
      <c r="P11" s="71"/>
    </row>
    <row r="12" spans="2:18" ht="40.5" customHeight="1" x14ac:dyDescent="0.25">
      <c r="B12" s="71"/>
      <c r="C12" s="333"/>
      <c r="D12" s="73" t="str">
        <f>Datos!T5</f>
        <v>Baja (2)</v>
      </c>
      <c r="F12" s="79">
        <f>COUNTIFS(Mapa_riesgos!$AG$12:$AG$90,$D12,Mapa_riesgos!$AI$12:$AI$90,F$16)</f>
        <v>7</v>
      </c>
      <c r="G12" s="75"/>
      <c r="H12" s="78">
        <f>COUNTIFS(Mapa_riesgos!$AG$12:$AG$90,$D12,Mapa_riesgos!$AI$12:$AI$90,H$16)</f>
        <v>8</v>
      </c>
      <c r="I12" s="75"/>
      <c r="J12" s="78">
        <f>COUNTIFS(Mapa_riesgos!$AG$12:$AG$90,$D12,Mapa_riesgos!$AI$12:$AI$90,J$16)</f>
        <v>0</v>
      </c>
      <c r="K12" s="75"/>
      <c r="L12" s="74">
        <f>COUNTIFS(Mapa_riesgos!$AG$12:$AG$90,$D12,Mapa_riesgos!$AI$12:$AI$90,L$16)</f>
        <v>0</v>
      </c>
      <c r="M12" s="75"/>
      <c r="N12" s="76">
        <f>COUNTIFS(Mapa_riesgos!$AG$12:$AG$90,$D12,Mapa_riesgos!$AI$12:$AI$90,N$16)</f>
        <v>0</v>
      </c>
      <c r="O12" s="84"/>
      <c r="P12" s="71"/>
      <c r="R12" s="104"/>
    </row>
    <row r="13" spans="2:18" ht="9.75" customHeight="1" x14ac:dyDescent="0.25">
      <c r="B13" s="71"/>
      <c r="C13" s="333"/>
      <c r="D13" s="72"/>
      <c r="F13" s="77"/>
      <c r="G13" s="75"/>
      <c r="H13" s="77"/>
      <c r="I13" s="75"/>
      <c r="J13" s="77"/>
      <c r="K13" s="75"/>
      <c r="L13" s="77"/>
      <c r="M13" s="75"/>
      <c r="N13" s="77"/>
      <c r="O13" s="84"/>
      <c r="P13" s="71"/>
    </row>
    <row r="14" spans="2:18" ht="40.5" customHeight="1" x14ac:dyDescent="0.25">
      <c r="B14" s="71"/>
      <c r="C14" s="333"/>
      <c r="D14" s="73" t="str">
        <f>Datos!T6</f>
        <v>Muy baja (1)</v>
      </c>
      <c r="F14" s="79">
        <f>COUNTIFS(Mapa_riesgos!$AG$12:$AG$90,$D14,Mapa_riesgos!$AI$12:$AI$90,F$16)</f>
        <v>5</v>
      </c>
      <c r="G14" s="75"/>
      <c r="H14" s="79">
        <f>COUNTIFS(Mapa_riesgos!$AG$12:$AG$90,$D14,Mapa_riesgos!$AI$12:$AI$90,H$16)</f>
        <v>32</v>
      </c>
      <c r="I14" s="75"/>
      <c r="J14" s="78">
        <f>COUNTIFS(Mapa_riesgos!$AG$12:$AG$90,$D14,Mapa_riesgos!$AI$12:$AI$90,J$16)</f>
        <v>8</v>
      </c>
      <c r="K14" s="75"/>
      <c r="L14" s="74">
        <f>COUNTIFS(Mapa_riesgos!$AG$12:$AG$90,$D14,Mapa_riesgos!$AI$12:$AI$90,L$16)</f>
        <v>12</v>
      </c>
      <c r="M14" s="75"/>
      <c r="N14" s="76">
        <f>COUNTIFS(Mapa_riesgos!$AG$12:$AG$90,$D14,Mapa_riesgos!$AI$12:$AI$90,N$16)</f>
        <v>5</v>
      </c>
      <c r="O14" s="84"/>
      <c r="P14" s="71"/>
    </row>
    <row r="15" spans="2:18" ht="27.75" customHeight="1" x14ac:dyDescent="0.25">
      <c r="B15" s="71"/>
      <c r="D15" s="72"/>
      <c r="F15" s="72"/>
      <c r="H15" s="72"/>
      <c r="J15" s="72"/>
      <c r="L15" s="72"/>
      <c r="N15" s="72"/>
      <c r="O15" s="84"/>
      <c r="P15" s="71"/>
    </row>
    <row r="16" spans="2:18" ht="41.25" customHeight="1" x14ac:dyDescent="0.25">
      <c r="B16" s="71"/>
      <c r="F16" s="73" t="str">
        <f>Datos!U6</f>
        <v>Leve (1)</v>
      </c>
      <c r="G16" s="80"/>
      <c r="H16" s="73" t="str">
        <f>Datos!U5</f>
        <v>Menor (2)</v>
      </c>
      <c r="I16" s="80"/>
      <c r="J16" s="73" t="str">
        <f>Datos!U4</f>
        <v>Moderado (3)</v>
      </c>
      <c r="K16" s="80"/>
      <c r="L16" s="73" t="str">
        <f>Datos!U3</f>
        <v>Mayor (4)</v>
      </c>
      <c r="M16" s="80"/>
      <c r="N16" s="73" t="str">
        <f>Datos!U2</f>
        <v>Catastrófico (5)</v>
      </c>
      <c r="O16" s="84"/>
      <c r="P16" s="71"/>
    </row>
    <row r="17" spans="2:16" ht="41.25" customHeight="1" x14ac:dyDescent="0.25">
      <c r="B17" s="71"/>
      <c r="F17" s="81"/>
      <c r="G17" s="82"/>
      <c r="H17" s="81"/>
      <c r="I17" s="82"/>
      <c r="J17" s="83" t="s">
        <v>845</v>
      </c>
      <c r="K17" s="82"/>
      <c r="L17" s="81"/>
      <c r="M17" s="82"/>
      <c r="N17" s="81"/>
      <c r="O17" s="84"/>
      <c r="P17" s="71"/>
    </row>
    <row r="18" spans="2:16" ht="18" customHeight="1" x14ac:dyDescent="0.25">
      <c r="B18" s="71"/>
      <c r="O18" s="84"/>
      <c r="P18" s="71"/>
    </row>
    <row r="19" spans="2:16" ht="26.25" x14ac:dyDescent="0.25">
      <c r="B19" s="71"/>
      <c r="D19" s="83" t="s">
        <v>846</v>
      </c>
      <c r="F19" s="85">
        <f>+F12+F14+H14</f>
        <v>44</v>
      </c>
      <c r="G19" s="75"/>
      <c r="H19" s="85">
        <f>+F8+F10+H8+H10+H12+J10+J12+J14</f>
        <v>17</v>
      </c>
      <c r="I19" s="75"/>
      <c r="J19" s="85">
        <f>+F6+H6+J6+J8+L6+L8+L10+L12+L14</f>
        <v>13</v>
      </c>
      <c r="K19" s="75"/>
      <c r="L19" s="85">
        <f>+N6+N8+N10+N12+N14</f>
        <v>5</v>
      </c>
      <c r="M19" s="82"/>
      <c r="N19" s="82"/>
      <c r="O19" s="84"/>
      <c r="P19" s="71"/>
    </row>
    <row r="20" spans="2:16" ht="26.25" customHeight="1" x14ac:dyDescent="0.3">
      <c r="B20" s="71"/>
      <c r="D20" s="86">
        <f>SUM(F6:N14)</f>
        <v>79</v>
      </c>
      <c r="F20" s="87" t="s">
        <v>369</v>
      </c>
      <c r="G20" s="88"/>
      <c r="H20" s="89" t="s">
        <v>86</v>
      </c>
      <c r="I20" s="88"/>
      <c r="J20" s="90" t="s">
        <v>383</v>
      </c>
      <c r="K20" s="88"/>
      <c r="L20" s="91" t="s">
        <v>429</v>
      </c>
      <c r="O20" s="84"/>
      <c r="P20" s="71"/>
    </row>
    <row r="21" spans="2:16" x14ac:dyDescent="0.25">
      <c r="B21" s="92"/>
      <c r="C21" s="93"/>
      <c r="D21" s="93"/>
      <c r="E21" s="93"/>
      <c r="F21" s="93"/>
      <c r="G21" s="93"/>
      <c r="H21" s="93"/>
      <c r="I21" s="93"/>
      <c r="J21" s="93"/>
      <c r="K21" s="93"/>
      <c r="L21" s="93"/>
      <c r="M21" s="93"/>
      <c r="N21" s="93"/>
      <c r="O21" s="94"/>
      <c r="P21" s="71"/>
    </row>
  </sheetData>
  <mergeCells count="2">
    <mergeCell ref="C6:C14"/>
    <mergeCell ref="B2:O3"/>
  </mergeCells>
  <conditionalFormatting sqref="F6 H6 J6 L6 J8 L8 L10 L12 L14">
    <cfRule type="cellIs" dxfId="3" priority="2" operator="equal">
      <formula>0</formula>
    </cfRule>
  </conditionalFormatting>
  <conditionalFormatting sqref="F8 H8 F10 H10 J10 H12 J12 J14">
    <cfRule type="cellIs" dxfId="2" priority="3" operator="equal">
      <formula>0</formula>
    </cfRule>
  </conditionalFormatting>
  <conditionalFormatting sqref="F12 F14 H14">
    <cfRule type="cellIs" dxfId="1" priority="4" operator="equal">
      <formula>0</formula>
    </cfRule>
  </conditionalFormatting>
  <conditionalFormatting sqref="N6 N8 N10 N12 N14">
    <cfRule type="cellIs" dxfId="0"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28</vt:i4>
      </vt:variant>
    </vt:vector>
  </HeadingPairs>
  <TitlesOfParts>
    <vt:vector size="37" baseType="lpstr">
      <vt:lpstr>Datos</vt:lpstr>
      <vt:lpstr>Listas</vt:lpstr>
      <vt:lpstr>DinámicaTipología_Categoría</vt:lpstr>
      <vt:lpstr>Mapa_riesgos</vt:lpstr>
      <vt:lpstr>Tipología_Categoría</vt:lpstr>
      <vt:lpstr>Procesos_riesgos</vt:lpstr>
      <vt:lpstr>Valoración Inicial</vt:lpstr>
      <vt:lpstr>Eficacia acciones</vt:lpstr>
      <vt:lpstr>Valoración Final</vt:lpstr>
      <vt:lpstr>Agente_generador_externas</vt:lpstr>
      <vt:lpstr>Agente_generador_internas</vt:lpstr>
      <vt:lpstr>Amenazas</vt:lpstr>
      <vt:lpstr>Mapa_riesgos!Área_de_impresión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Autor1</cp:lastModifiedBy>
  <cp:revision/>
  <cp:lastPrinted>2025-01-31T22:12:32Z</cp:lastPrinted>
  <dcterms:created xsi:type="dcterms:W3CDTF">2019-02-01T14:35:23Z</dcterms:created>
  <dcterms:modified xsi:type="dcterms:W3CDTF">2025-01-31T22:24:16Z</dcterms:modified>
  <cp:category/>
  <cp:contentStatus/>
</cp:coreProperties>
</file>